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showInkAnnotation="0" autoCompressPictures="0"/>
  <mc:AlternateContent xmlns:mc="http://schemas.openxmlformats.org/markup-compatibility/2006">
    <mc:Choice Requires="x15">
      <x15ac:absPath xmlns:x15ac="http://schemas.microsoft.com/office/spreadsheetml/2010/11/ac" url="/Users/Ado/Desktop/rebimtools/"/>
    </mc:Choice>
  </mc:AlternateContent>
  <xr:revisionPtr revIDLastSave="0" documentId="13_ncr:1_{984F1475-4D54-8F41-B479-4A025DB590DE}" xr6:coauthVersionLast="47" xr6:coauthVersionMax="47" xr10:uidLastSave="{00000000-0000-0000-0000-000000000000}"/>
  <bookViews>
    <workbookView xWindow="4380" yWindow="500" windowWidth="50120" windowHeight="28300" tabRatio="500" activeTab="2" xr2:uid="{00000000-000D-0000-FFFF-FFFF00000000}"/>
  </bookViews>
  <sheets>
    <sheet name="Introduction " sheetId="4" r:id="rId1"/>
    <sheet name="MIC Calculator Example " sheetId="6" r:id="rId2"/>
    <sheet name="MIC Calculator" sheetId="5" r:id="rId3"/>
    <sheet name="Sheet1" sheetId="7"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49" i="7" l="1"/>
  <c r="X49" i="7" s="1"/>
  <c r="R49" i="7"/>
  <c r="S49" i="7" s="1"/>
  <c r="I49" i="7"/>
  <c r="J49" i="7" s="1"/>
  <c r="D49" i="7"/>
  <c r="E49" i="7" s="1"/>
  <c r="W48" i="7"/>
  <c r="X48" i="7" s="1"/>
  <c r="R48" i="7"/>
  <c r="S48" i="7" s="1"/>
  <c r="I48" i="7"/>
  <c r="J48" i="7" s="1"/>
  <c r="D48" i="7"/>
  <c r="E48" i="7" s="1"/>
  <c r="W47" i="7"/>
  <c r="X47" i="7" s="1"/>
  <c r="R47" i="7"/>
  <c r="S47" i="7" s="1"/>
  <c r="I47" i="7"/>
  <c r="J47" i="7" s="1"/>
  <c r="D47" i="7"/>
  <c r="E47" i="7" s="1"/>
  <c r="W46" i="7"/>
  <c r="X46" i="7" s="1"/>
  <c r="R46" i="7"/>
  <c r="S46" i="7" s="1"/>
  <c r="I46" i="7"/>
  <c r="J46" i="7" s="1"/>
  <c r="D46" i="7"/>
  <c r="E46" i="7" s="1"/>
  <c r="W45" i="7"/>
  <c r="X45" i="7" s="1"/>
  <c r="R45" i="7"/>
  <c r="S45" i="7" s="1"/>
  <c r="I45" i="7"/>
  <c r="J45" i="7" s="1"/>
  <c r="D45" i="7"/>
  <c r="E45" i="7" s="1"/>
  <c r="W44" i="7"/>
  <c r="X44" i="7" s="1"/>
  <c r="R44" i="7"/>
  <c r="S44" i="7" s="1"/>
  <c r="I44" i="7"/>
  <c r="J44" i="7" s="1"/>
  <c r="D44" i="7"/>
  <c r="E44" i="7" s="1"/>
  <c r="W43" i="7"/>
  <c r="X43" i="7" s="1"/>
  <c r="R43" i="7"/>
  <c r="S43" i="7" s="1"/>
  <c r="I43" i="7"/>
  <c r="J43" i="7" s="1"/>
  <c r="D43" i="7"/>
  <c r="E43" i="7" s="1"/>
  <c r="W42" i="7"/>
  <c r="X42" i="7" s="1"/>
  <c r="R42" i="7"/>
  <c r="S42" i="7" s="1"/>
  <c r="I42" i="7"/>
  <c r="J42" i="7" s="1"/>
  <c r="D42" i="7"/>
  <c r="E42" i="7" s="1"/>
  <c r="W41" i="7"/>
  <c r="X41" i="7" s="1"/>
  <c r="R41" i="7"/>
  <c r="S41" i="7" s="1"/>
  <c r="I41" i="7"/>
  <c r="J41" i="7" s="1"/>
  <c r="D41" i="7"/>
  <c r="E41" i="7" s="1"/>
  <c r="W40" i="7"/>
  <c r="X40" i="7" s="1"/>
  <c r="R40" i="7"/>
  <c r="S40" i="7" s="1"/>
  <c r="I40" i="7"/>
  <c r="J40" i="7" s="1"/>
  <c r="D40" i="7"/>
  <c r="E40" i="7" s="1"/>
  <c r="W39" i="7"/>
  <c r="X39" i="7" s="1"/>
  <c r="R39" i="7"/>
  <c r="S39" i="7" s="1"/>
  <c r="I39" i="7"/>
  <c r="J39" i="7" s="1"/>
  <c r="D39" i="7"/>
  <c r="E39" i="7" s="1"/>
  <c r="W38" i="7"/>
  <c r="X38" i="7" s="1"/>
  <c r="R38" i="7"/>
  <c r="S38" i="7" s="1"/>
  <c r="S50" i="7" s="1"/>
  <c r="I38" i="7"/>
  <c r="J38" i="7" s="1"/>
  <c r="J50" i="7" s="1"/>
  <c r="D38" i="7"/>
  <c r="E38" i="7" s="1"/>
  <c r="I20" i="7"/>
  <c r="J20" i="7" s="1"/>
  <c r="D20" i="7"/>
  <c r="E20" i="7" s="1"/>
  <c r="I19" i="7"/>
  <c r="J19" i="7" s="1"/>
  <c r="D19" i="7"/>
  <c r="E19" i="7" s="1"/>
  <c r="I18" i="7"/>
  <c r="J18" i="7" s="1"/>
  <c r="D18" i="7"/>
  <c r="E18" i="7" s="1"/>
  <c r="I17" i="7"/>
  <c r="J17" i="7" s="1"/>
  <c r="D17" i="7"/>
  <c r="E17" i="7" s="1"/>
  <c r="I16" i="7"/>
  <c r="J16" i="7" s="1"/>
  <c r="D16" i="7"/>
  <c r="E16" i="7" s="1"/>
  <c r="I15" i="7"/>
  <c r="J15" i="7" s="1"/>
  <c r="D15" i="7"/>
  <c r="E15" i="7" s="1"/>
  <c r="I14" i="7"/>
  <c r="J14" i="7" s="1"/>
  <c r="D14" i="7"/>
  <c r="E14" i="7" s="1"/>
  <c r="I13" i="7"/>
  <c r="J13" i="7" s="1"/>
  <c r="D13" i="7"/>
  <c r="E13" i="7" s="1"/>
  <c r="I12" i="7"/>
  <c r="J12" i="7" s="1"/>
  <c r="D12" i="7"/>
  <c r="E12" i="7" s="1"/>
  <c r="I11" i="7"/>
  <c r="J11" i="7" s="1"/>
  <c r="D11" i="7"/>
  <c r="E11" i="7" s="1"/>
  <c r="I10" i="7"/>
  <c r="J10" i="7" s="1"/>
  <c r="D10" i="7"/>
  <c r="E10" i="7" s="1"/>
  <c r="I9" i="7"/>
  <c r="J9" i="7" s="1"/>
  <c r="D9" i="7"/>
  <c r="E9" i="7" s="1"/>
  <c r="C36" i="5"/>
  <c r="C28" i="5"/>
  <c r="C27" i="5"/>
  <c r="C33" i="6"/>
  <c r="C30" i="6"/>
  <c r="C31" i="6" s="1"/>
  <c r="Q45" i="6"/>
  <c r="Q46" i="6" s="1"/>
  <c r="Q38" i="6"/>
  <c r="Q39" i="6" s="1"/>
  <c r="R16" i="6"/>
  <c r="R17" i="6"/>
  <c r="R18" i="6"/>
  <c r="R19" i="6"/>
  <c r="R20" i="6"/>
  <c r="R21" i="6"/>
  <c r="R22" i="6"/>
  <c r="R23" i="6"/>
  <c r="R24" i="6"/>
  <c r="R25" i="6"/>
  <c r="R26" i="6"/>
  <c r="R15" i="6"/>
  <c r="Q30" i="6"/>
  <c r="Q31" i="6" s="1"/>
  <c r="S16" i="6"/>
  <c r="S17" i="6"/>
  <c r="S18" i="6"/>
  <c r="S19" i="6"/>
  <c r="S20" i="6"/>
  <c r="S21" i="6"/>
  <c r="S22" i="6"/>
  <c r="S23" i="6"/>
  <c r="S24" i="6"/>
  <c r="S25" i="6"/>
  <c r="S26" i="6"/>
  <c r="S15" i="6"/>
  <c r="Q29" i="6"/>
  <c r="C45" i="6"/>
  <c r="C46" i="6" s="1"/>
  <c r="C38" i="6"/>
  <c r="C39" i="6" s="1"/>
  <c r="E26" i="6"/>
  <c r="D26" i="6"/>
  <c r="E25" i="6"/>
  <c r="D25" i="6"/>
  <c r="E24" i="6"/>
  <c r="D24" i="6"/>
  <c r="E23" i="6"/>
  <c r="D23" i="6"/>
  <c r="E22" i="6"/>
  <c r="D22" i="6"/>
  <c r="E21" i="6"/>
  <c r="D21" i="6"/>
  <c r="E20" i="6"/>
  <c r="D20" i="6"/>
  <c r="E19" i="6"/>
  <c r="D19" i="6"/>
  <c r="E18" i="6"/>
  <c r="D18" i="6"/>
  <c r="E17" i="6"/>
  <c r="D17" i="6"/>
  <c r="E16" i="6"/>
  <c r="D16" i="6"/>
  <c r="E15" i="6"/>
  <c r="D15" i="6"/>
  <c r="C37" i="5"/>
  <c r="C43" i="5"/>
  <c r="C44" i="5" s="1"/>
  <c r="C29" i="5"/>
  <c r="E14" i="5"/>
  <c r="E15" i="5"/>
  <c r="E16" i="5"/>
  <c r="E17" i="5"/>
  <c r="E18" i="5"/>
  <c r="E19" i="5"/>
  <c r="E20" i="5"/>
  <c r="E21" i="5"/>
  <c r="E22" i="5"/>
  <c r="E23" i="5"/>
  <c r="E24" i="5"/>
  <c r="E13" i="5"/>
  <c r="D14" i="5"/>
  <c r="D15" i="5"/>
  <c r="D16" i="5"/>
  <c r="D17" i="5"/>
  <c r="D18" i="5"/>
  <c r="D19" i="5"/>
  <c r="D20" i="5"/>
  <c r="D21" i="5"/>
  <c r="D22" i="5"/>
  <c r="D23" i="5"/>
  <c r="D24" i="5"/>
  <c r="D13" i="5"/>
  <c r="D25" i="5" l="1"/>
  <c r="E21" i="7"/>
  <c r="C38" i="5" s="1"/>
  <c r="X50" i="7"/>
  <c r="E50" i="7"/>
  <c r="J21" i="7"/>
  <c r="R27" i="6"/>
  <c r="Q34" i="6" s="1"/>
  <c r="Q35" i="6" s="1"/>
  <c r="Q40" i="6"/>
  <c r="Q41" i="6" s="1"/>
  <c r="Q47" i="6"/>
  <c r="Q48" i="6" s="1"/>
  <c r="D27" i="6"/>
  <c r="C34" i="6" s="1"/>
  <c r="C35" i="6" s="1"/>
  <c r="C40" i="6"/>
  <c r="C41" i="6" s="1"/>
  <c r="C39" i="5"/>
  <c r="C45" i="5"/>
  <c r="C46" i="5" s="1"/>
  <c r="C32" i="5"/>
  <c r="C33" i="5" s="1"/>
  <c r="C47" i="6" l="1"/>
  <c r="C48" i="6" s="1"/>
  <c r="C49" i="6" s="1"/>
  <c r="Q49" i="6"/>
  <c r="Q42" i="6"/>
  <c r="C42" i="6"/>
  <c r="C47" i="5"/>
  <c r="C40" i="5"/>
</calcChain>
</file>

<file path=xl/sharedStrings.xml><?xml version="1.0" encoding="utf-8"?>
<sst xmlns="http://schemas.openxmlformats.org/spreadsheetml/2006/main" count="227" uniqueCount="37">
  <si>
    <t>MIC</t>
  </si>
  <si>
    <t xml:space="preserve">Jan </t>
  </si>
  <si>
    <t>Feb</t>
  </si>
  <si>
    <t>Mar</t>
  </si>
  <si>
    <t>Apr</t>
  </si>
  <si>
    <t>May</t>
  </si>
  <si>
    <t>Jun</t>
  </si>
  <si>
    <t>Jul</t>
  </si>
  <si>
    <t>Aug</t>
  </si>
  <si>
    <t>Sep</t>
  </si>
  <si>
    <t>Oct</t>
  </si>
  <si>
    <t>Nov</t>
  </si>
  <si>
    <t>Dec</t>
  </si>
  <si>
    <t>Current MIC (kVA)</t>
  </si>
  <si>
    <t>MIC Surcharge</t>
  </si>
  <si>
    <t>15 min MIC (kVA)</t>
  </si>
  <si>
    <t>Excess kVA</t>
  </si>
  <si>
    <t>Total Excess kVA</t>
  </si>
  <si>
    <t>PSO Levy Charge</t>
  </si>
  <si>
    <t xml:space="preserve">Monthly MIC Charge </t>
  </si>
  <si>
    <t>Month</t>
  </si>
  <si>
    <t>Annual Excess MIC Charge (€)</t>
  </si>
  <si>
    <t xml:space="preserve">Alternative 1 MIC </t>
  </si>
  <si>
    <t xml:space="preserve">Annual Charge </t>
  </si>
  <si>
    <t>Saving</t>
  </si>
  <si>
    <t>With no MIC Excess</t>
  </si>
  <si>
    <t xml:space="preserve">Total Annual MIC Cost </t>
  </si>
  <si>
    <t xml:space="preserve">Alternative 2 MIC </t>
  </si>
  <si>
    <t>Annual MIC Charge</t>
  </si>
  <si>
    <t>Current MIC Excess</t>
  </si>
  <si>
    <t xml:space="preserve">The data below can be found in your electricity bills or in your utility providor contract </t>
  </si>
  <si>
    <t>Scenario 1 MIC is too high</t>
  </si>
  <si>
    <t>Scenario 2 MIC is too low</t>
  </si>
  <si>
    <t>MIC Calculator Examples</t>
  </si>
  <si>
    <t>MIC Calculator</t>
  </si>
  <si>
    <t xml:space="preserve">DUoS Capacity Charge </t>
  </si>
  <si>
    <r>
      <t xml:space="preserve">
Maximum Import Capacity (MIC): Maximum Import Capacity (MIC) is the upper limit on the total electrical demand you can place on the network system, so it should be high enough to meet the requirements of your business. (Electric Ireland)
This tool allows you to calculate the right MIC value for your premises, and calculate the cost saving if
•	The MIC is too high, and you may be paying for more capacity than you actually require. 
•	The MIC is too low, and you may be paying for an excess capacity charge 
</t>
    </r>
    <r>
      <rPr>
        <b/>
        <sz val="24"/>
        <color rgb="FF0070C0"/>
        <rFont val="Calibri (Body)"/>
      </rPr>
      <t>MIC Calculator Example</t>
    </r>
    <r>
      <rPr>
        <sz val="24"/>
        <color theme="1"/>
        <rFont val="Calibri (Body)"/>
      </rPr>
      <t xml:space="preserve">- This is an example of how you can use this tool and the required data. It illustrates if the MIC is too high or the MIC is too low. 
</t>
    </r>
    <r>
      <rPr>
        <b/>
        <sz val="24"/>
        <color rgb="FF0070C0"/>
        <rFont val="Calibri (Body)"/>
      </rPr>
      <t>MIC Calculator</t>
    </r>
    <r>
      <rPr>
        <sz val="24"/>
        <color theme="1"/>
        <rFont val="Calibri (Body)"/>
      </rPr>
      <t xml:space="preserve">- This is where you can insert your own data and check if you have a MIC excess charge and what is the best alternatives MIC limit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</si>
</sst>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_(* \(#,##0\);_(* &quot;-&quot;??_);_(@_)"/>
    <numFmt numFmtId="166" formatCode="_-* #,##0_-;\-* #,##0_-;_-* &quot;-&quot;??_-;_-@_-"/>
  </numFmts>
  <fonts count="16" x14ac:knownFonts="1">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b/>
      <sz val="16"/>
      <color theme="0"/>
      <name val="Calibri"/>
      <family val="2"/>
      <scheme val="minor"/>
    </font>
    <font>
      <sz val="24"/>
      <color theme="1"/>
      <name val="Calibri (Body)"/>
    </font>
    <font>
      <b/>
      <sz val="24"/>
      <color rgb="FF0070C0"/>
      <name val="Calibri (Body)"/>
    </font>
    <font>
      <b/>
      <sz val="16"/>
      <color theme="1"/>
      <name val="Calibri"/>
      <family val="2"/>
      <scheme val="minor"/>
    </font>
    <font>
      <sz val="16"/>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b/>
      <sz val="18"/>
      <color theme="0"/>
      <name val="Calibri"/>
      <family val="2"/>
      <scheme val="minor"/>
    </font>
    <font>
      <b/>
      <sz val="28"/>
      <color theme="0"/>
      <name val="Calibri (Body)"/>
    </font>
    <font>
      <b/>
      <sz val="36"/>
      <color theme="0"/>
      <name val="Calibri (Body)"/>
    </font>
    <font>
      <sz val="36"/>
      <color theme="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8066"/>
        <bgColor indexed="64"/>
      </patternFill>
    </fill>
    <fill>
      <patternFill patternType="solid">
        <fgColor theme="6"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right style="thick">
        <color indexed="64"/>
      </right>
      <top/>
      <bottom/>
      <diagonal/>
    </border>
    <border>
      <left style="thin">
        <color auto="1"/>
      </left>
      <right style="thin">
        <color auto="1"/>
      </right>
      <top/>
      <bottom style="thin">
        <color auto="1"/>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0" fontId="0" fillId="0" borderId="0" xfId="0" applyFill="1"/>
    <xf numFmtId="0" fontId="0" fillId="0" borderId="0" xfId="0" applyFill="1" applyBorder="1"/>
    <xf numFmtId="0" fontId="0" fillId="0" borderId="4" xfId="0" applyFill="1" applyBorder="1"/>
    <xf numFmtId="166" fontId="0" fillId="0" borderId="0" xfId="1" applyNumberFormat="1" applyFont="1"/>
    <xf numFmtId="0" fontId="0" fillId="0" borderId="1" xfId="0" applyBorder="1"/>
    <xf numFmtId="165" fontId="0" fillId="2" borderId="1" xfId="0" applyNumberFormat="1" applyFill="1" applyBorder="1"/>
    <xf numFmtId="166" fontId="0" fillId="3" borderId="0" xfId="0" applyNumberFormat="1" applyFill="1"/>
    <xf numFmtId="166" fontId="0" fillId="0" borderId="1" xfId="1" applyNumberFormat="1" applyFont="1" applyBorder="1"/>
    <xf numFmtId="0" fontId="0" fillId="0" borderId="5" xfId="0" applyFill="1" applyBorder="1"/>
    <xf numFmtId="0" fontId="0" fillId="0" borderId="6" xfId="0" applyFill="1" applyBorder="1"/>
    <xf numFmtId="0" fontId="0" fillId="0" borderId="6" xfId="0" applyBorder="1"/>
    <xf numFmtId="0" fontId="2" fillId="0" borderId="0" xfId="0" applyFont="1" applyFill="1" applyBorder="1" applyAlignment="1">
      <alignment wrapText="1"/>
    </xf>
    <xf numFmtId="0" fontId="0" fillId="0" borderId="0" xfId="0" applyFill="1" applyBorder="1" applyAlignment="1"/>
    <xf numFmtId="0" fontId="0" fillId="0" borderId="0" xfId="0" applyAlignment="1">
      <alignment wrapText="1"/>
    </xf>
    <xf numFmtId="0" fontId="7" fillId="0" borderId="0" xfId="0" applyFont="1" applyFill="1" applyBorder="1" applyAlignment="1">
      <alignment wrapText="1"/>
    </xf>
    <xf numFmtId="0" fontId="8" fillId="2" borderId="7" xfId="0" applyFont="1" applyFill="1" applyBorder="1"/>
    <xf numFmtId="0" fontId="8" fillId="0" borderId="0" xfId="0" applyFont="1" applyFill="1" applyBorder="1"/>
    <xf numFmtId="0" fontId="8" fillId="0" borderId="1" xfId="0" applyFont="1" applyBorder="1"/>
    <xf numFmtId="0" fontId="8" fillId="2" borderId="1" xfId="0" applyFont="1" applyFill="1" applyBorder="1"/>
    <xf numFmtId="0" fontId="8" fillId="0" borderId="0" xfId="0" applyFont="1" applyFill="1"/>
    <xf numFmtId="0" fontId="8" fillId="0" borderId="0" xfId="0" applyFont="1"/>
    <xf numFmtId="165" fontId="8" fillId="2" borderId="1" xfId="0" applyNumberFormat="1" applyFont="1" applyFill="1" applyBorder="1"/>
    <xf numFmtId="166" fontId="8" fillId="0" borderId="1" xfId="1" applyNumberFormat="1" applyFont="1" applyBorder="1"/>
    <xf numFmtId="0" fontId="8" fillId="0" borderId="0" xfId="0" applyFont="1" applyBorder="1"/>
    <xf numFmtId="0" fontId="7" fillId="4" borderId="1" xfId="0" applyFont="1" applyFill="1" applyBorder="1"/>
    <xf numFmtId="166" fontId="8" fillId="4" borderId="1" xfId="1" applyNumberFormat="1" applyFont="1" applyFill="1" applyBorder="1"/>
    <xf numFmtId="166" fontId="8" fillId="0" borderId="1" xfId="0" applyNumberFormat="1" applyFont="1" applyBorder="1"/>
    <xf numFmtId="0" fontId="10" fillId="0" borderId="0" xfId="0" applyFont="1" applyFill="1" applyBorder="1" applyAlignment="1">
      <alignment wrapText="1"/>
    </xf>
    <xf numFmtId="0" fontId="11" fillId="2" borderId="7" xfId="0" applyFont="1" applyFill="1" applyBorder="1"/>
    <xf numFmtId="0" fontId="11" fillId="0" borderId="0" xfId="0" applyFont="1" applyFill="1" applyBorder="1"/>
    <xf numFmtId="0" fontId="11" fillId="0" borderId="1" xfId="0" applyFont="1" applyBorder="1"/>
    <xf numFmtId="0" fontId="11" fillId="2" borderId="1" xfId="0" applyFont="1" applyFill="1" applyBorder="1"/>
    <xf numFmtId="0" fontId="11" fillId="0" borderId="0" xfId="0" applyFont="1" applyFill="1"/>
    <xf numFmtId="0" fontId="11" fillId="0" borderId="0" xfId="0" applyFont="1"/>
    <xf numFmtId="165" fontId="11" fillId="2" borderId="1" xfId="0" applyNumberFormat="1" applyFont="1" applyFill="1" applyBorder="1"/>
    <xf numFmtId="166" fontId="11" fillId="0" borderId="1" xfId="1" applyNumberFormat="1" applyFont="1" applyBorder="1"/>
    <xf numFmtId="0" fontId="11" fillId="0" borderId="0" xfId="0" applyFont="1" applyBorder="1"/>
    <xf numFmtId="0" fontId="10" fillId="4" borderId="1" xfId="0" applyFont="1" applyFill="1" applyBorder="1"/>
    <xf numFmtId="166" fontId="11" fillId="4" borderId="1" xfId="1" applyNumberFormat="1" applyFont="1" applyFill="1" applyBorder="1"/>
    <xf numFmtId="166" fontId="11" fillId="0" borderId="1" xfId="0" applyNumberFormat="1" applyFont="1" applyBorder="1"/>
    <xf numFmtId="0" fontId="9" fillId="5" borderId="1" xfId="0" applyFont="1" applyFill="1" applyBorder="1"/>
    <xf numFmtId="0" fontId="10" fillId="6" borderId="1" xfId="0" applyFont="1" applyFill="1" applyBorder="1"/>
    <xf numFmtId="166" fontId="11" fillId="6" borderId="1" xfId="0" applyNumberFormat="1" applyFont="1" applyFill="1" applyBorder="1"/>
    <xf numFmtId="0" fontId="11" fillId="0" borderId="0" xfId="0" applyFont="1" applyFill="1" applyBorder="1" applyAlignment="1"/>
    <xf numFmtId="0" fontId="9" fillId="5" borderId="1" xfId="0" applyFont="1" applyFill="1" applyBorder="1" applyAlignment="1"/>
    <xf numFmtId="0" fontId="9" fillId="5" borderId="1" xfId="0" applyFont="1" applyFill="1" applyBorder="1" applyAlignment="1">
      <alignment horizontal="center"/>
    </xf>
    <xf numFmtId="0" fontId="9" fillId="5" borderId="1" xfId="0" applyFont="1" applyFill="1" applyBorder="1" applyAlignment="1">
      <alignment horizontal="center" vertical="center"/>
    </xf>
    <xf numFmtId="0" fontId="7" fillId="6" borderId="1" xfId="0" applyFont="1" applyFill="1" applyBorder="1"/>
    <xf numFmtId="0" fontId="4" fillId="5" borderId="1" xfId="0" applyFont="1" applyFill="1" applyBorder="1"/>
    <xf numFmtId="0" fontId="4" fillId="5" borderId="1" xfId="0" applyFont="1" applyFill="1" applyBorder="1" applyAlignment="1">
      <alignment horizontal="center"/>
    </xf>
    <xf numFmtId="0" fontId="4" fillId="5" borderId="1" xfId="0" applyFont="1" applyFill="1" applyBorder="1" applyAlignment="1">
      <alignment horizontal="center" vertical="center"/>
    </xf>
    <xf numFmtId="166" fontId="8" fillId="6" borderId="1" xfId="0" applyNumberFormat="1" applyFont="1" applyFill="1" applyBorder="1"/>
    <xf numFmtId="0" fontId="7" fillId="0" borderId="7" xfId="0" applyFont="1" applyBorder="1"/>
    <xf numFmtId="0" fontId="7" fillId="0" borderId="1" xfId="0" applyFont="1" applyBorder="1"/>
    <xf numFmtId="0" fontId="5"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left"/>
    </xf>
    <xf numFmtId="0" fontId="12" fillId="5" borderId="0" xfId="0" applyFont="1" applyFill="1" applyBorder="1" applyAlignment="1">
      <alignment horizontal="center"/>
    </xf>
    <xf numFmtId="0" fontId="13" fillId="5" borderId="0" xfId="0" applyFont="1" applyFill="1" applyBorder="1" applyAlignment="1">
      <alignment horizontal="center" vertical="center"/>
    </xf>
    <xf numFmtId="0" fontId="0" fillId="0" borderId="0" xfId="0" applyFill="1" applyAlignment="1">
      <alignment horizontal="center"/>
    </xf>
    <xf numFmtId="0" fontId="0" fillId="0" borderId="0" xfId="0" applyBorder="1" applyAlignment="1">
      <alignment horizontal="center"/>
    </xf>
    <xf numFmtId="0" fontId="9" fillId="5" borderId="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0" borderId="0" xfId="0" applyFont="1" applyAlignment="1">
      <alignment horizontal="left"/>
    </xf>
    <xf numFmtId="0" fontId="7" fillId="6" borderId="3"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4" fillId="5" borderId="0" xfId="0" applyFont="1" applyFill="1" applyAlignment="1">
      <alignment horizontal="center" vertical="center"/>
    </xf>
    <xf numFmtId="0" fontId="15" fillId="5" borderId="0" xfId="0" applyFont="1" applyFill="1" applyAlignment="1">
      <alignment horizontal="center" vertical="center"/>
    </xf>
    <xf numFmtId="0" fontId="15" fillId="5" borderId="8" xfId="0" applyFont="1" applyFill="1" applyBorder="1" applyAlignment="1">
      <alignment horizontal="center" vertical="center"/>
    </xf>
    <xf numFmtId="0" fontId="0" fillId="0" borderId="0" xfId="0" applyAlignment="1">
      <alignment horizontal="left"/>
    </xf>
  </cellXfs>
  <cellStyles count="2">
    <cellStyle name="Comma" xfId="1" builtinId="3"/>
    <cellStyle name="Normal" xfId="0" builtinId="0"/>
  </cellStyles>
  <dxfs count="0"/>
  <tableStyles count="0" defaultTableStyle="TableStyleMedium9" defaultPivotStyle="PivotStyleMedium4"/>
  <colors>
    <mruColors>
      <color rgb="FF008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2000"/>
              <a:t>Monthly kVA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'MIC Calculator Example '!$C$14</c:f>
              <c:strCache>
                <c:ptCount val="1"/>
                <c:pt idx="0">
                  <c:v>15 min MIC (kVA)</c:v>
                </c:pt>
              </c:strCache>
            </c:strRef>
          </c:tx>
          <c:spPr>
            <a:solidFill>
              <a:schemeClr val="accent1"/>
            </a:solidFill>
            <a:ln>
              <a:noFill/>
            </a:ln>
            <a:effectLst/>
          </c:spPr>
          <c:invertIfNegative val="0"/>
          <c:cat>
            <c:strRef>
              <c:f>'MIC Calculator Example '!$B$15:$B$26</c:f>
              <c:strCache>
                <c:ptCount val="12"/>
                <c:pt idx="0">
                  <c:v>Jan </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'MIC Calculator Example '!$C$15:$C$26</c:f>
              <c:numCache>
                <c:formatCode>_(* #,##0_);_(* \(#,##0\);_(* "-"??_);_(@_)</c:formatCode>
                <c:ptCount val="12"/>
                <c:pt idx="0">
                  <c:v>180</c:v>
                </c:pt>
                <c:pt idx="1">
                  <c:v>140</c:v>
                </c:pt>
                <c:pt idx="2">
                  <c:v>190</c:v>
                </c:pt>
                <c:pt idx="3">
                  <c:v>200</c:v>
                </c:pt>
                <c:pt idx="4">
                  <c:v>230</c:v>
                </c:pt>
                <c:pt idx="5">
                  <c:v>250</c:v>
                </c:pt>
                <c:pt idx="6">
                  <c:v>222</c:v>
                </c:pt>
                <c:pt idx="7">
                  <c:v>240</c:v>
                </c:pt>
                <c:pt idx="8">
                  <c:v>200</c:v>
                </c:pt>
                <c:pt idx="9">
                  <c:v>190</c:v>
                </c:pt>
                <c:pt idx="10">
                  <c:v>180</c:v>
                </c:pt>
                <c:pt idx="11">
                  <c:v>190</c:v>
                </c:pt>
              </c:numCache>
            </c:numRef>
          </c:val>
          <c:extLst>
            <c:ext xmlns:c16="http://schemas.microsoft.com/office/drawing/2014/chart" uri="{C3380CC4-5D6E-409C-BE32-E72D297353CC}">
              <c16:uniqueId val="{00000000-B59E-5F40-8268-5F82DD028DF3}"/>
            </c:ext>
          </c:extLst>
        </c:ser>
        <c:dLbls>
          <c:showLegendKey val="0"/>
          <c:showVal val="0"/>
          <c:showCatName val="0"/>
          <c:showSerName val="0"/>
          <c:showPercent val="0"/>
          <c:showBubbleSize val="0"/>
        </c:dLbls>
        <c:gapWidth val="219"/>
        <c:overlap val="-27"/>
        <c:axId val="2035078207"/>
        <c:axId val="6213200"/>
      </c:barChart>
      <c:lineChart>
        <c:grouping val="standard"/>
        <c:varyColors val="0"/>
        <c:ser>
          <c:idx val="1"/>
          <c:order val="1"/>
          <c:tx>
            <c:strRef>
              <c:f>'MIC Calculator Example '!$E$14</c:f>
              <c:strCache>
                <c:ptCount val="1"/>
                <c:pt idx="0">
                  <c:v>MIC</c:v>
                </c:pt>
              </c:strCache>
            </c:strRef>
          </c:tx>
          <c:spPr>
            <a:ln w="28575" cap="rnd">
              <a:solidFill>
                <a:schemeClr val="accent2"/>
              </a:solidFill>
              <a:round/>
            </a:ln>
            <a:effectLst/>
          </c:spPr>
          <c:marker>
            <c:symbol val="none"/>
          </c:marker>
          <c:cat>
            <c:strRef>
              <c:f>'MIC Calculator Example '!$B$15:$B$26</c:f>
              <c:strCache>
                <c:ptCount val="12"/>
                <c:pt idx="0">
                  <c:v>Jan </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'MIC Calculator Example '!$E$15:$E$26</c:f>
              <c:numCache>
                <c:formatCode>General</c:formatCode>
                <c:ptCount val="12"/>
                <c:pt idx="0">
                  <c:v>400</c:v>
                </c:pt>
                <c:pt idx="1">
                  <c:v>400</c:v>
                </c:pt>
                <c:pt idx="2">
                  <c:v>400</c:v>
                </c:pt>
                <c:pt idx="3">
                  <c:v>400</c:v>
                </c:pt>
                <c:pt idx="4">
                  <c:v>400</c:v>
                </c:pt>
                <c:pt idx="5">
                  <c:v>400</c:v>
                </c:pt>
                <c:pt idx="6">
                  <c:v>400</c:v>
                </c:pt>
                <c:pt idx="7">
                  <c:v>400</c:v>
                </c:pt>
                <c:pt idx="8">
                  <c:v>400</c:v>
                </c:pt>
                <c:pt idx="9">
                  <c:v>400</c:v>
                </c:pt>
                <c:pt idx="10">
                  <c:v>400</c:v>
                </c:pt>
                <c:pt idx="11">
                  <c:v>400</c:v>
                </c:pt>
              </c:numCache>
            </c:numRef>
          </c:val>
          <c:smooth val="0"/>
          <c:extLst>
            <c:ext xmlns:c16="http://schemas.microsoft.com/office/drawing/2014/chart" uri="{C3380CC4-5D6E-409C-BE32-E72D297353CC}">
              <c16:uniqueId val="{00000001-B59E-5F40-8268-5F82DD028DF3}"/>
            </c:ext>
          </c:extLst>
        </c:ser>
        <c:dLbls>
          <c:showLegendKey val="0"/>
          <c:showVal val="0"/>
          <c:showCatName val="0"/>
          <c:showSerName val="0"/>
          <c:showPercent val="0"/>
          <c:showBubbleSize val="0"/>
        </c:dLbls>
        <c:marker val="1"/>
        <c:smooth val="0"/>
        <c:axId val="2035078207"/>
        <c:axId val="6213200"/>
      </c:lineChart>
      <c:catAx>
        <c:axId val="2035078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3200"/>
        <c:crosses val="autoZero"/>
        <c:auto val="1"/>
        <c:lblAlgn val="ctr"/>
        <c:lblOffset val="100"/>
        <c:noMultiLvlLbl val="0"/>
      </c:catAx>
      <c:valAx>
        <c:axId val="62132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507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0" i="0" baseline="0">
                <a:effectLst/>
              </a:rPr>
              <a:t>Monthly kVA</a:t>
            </a:r>
            <a:endParaRPr lang="en-IE">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'MIC Calculator Example '!$Q$14</c:f>
              <c:strCache>
                <c:ptCount val="1"/>
                <c:pt idx="0">
                  <c:v>15 min MIC (kVA)</c:v>
                </c:pt>
              </c:strCache>
            </c:strRef>
          </c:tx>
          <c:spPr>
            <a:solidFill>
              <a:schemeClr val="accent1"/>
            </a:solidFill>
            <a:ln>
              <a:noFill/>
            </a:ln>
            <a:effectLst/>
          </c:spPr>
          <c:invertIfNegative val="0"/>
          <c:cat>
            <c:strRef>
              <c:f>'MIC Calculator Example '!$P$15:$P$26</c:f>
              <c:strCache>
                <c:ptCount val="12"/>
                <c:pt idx="0">
                  <c:v>Jan </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'MIC Calculator Example '!$Q$15:$Q$26</c:f>
              <c:numCache>
                <c:formatCode>_(* #,##0_);_(* \(#,##0\);_(* "-"??_);_(@_)</c:formatCode>
                <c:ptCount val="12"/>
                <c:pt idx="0">
                  <c:v>180</c:v>
                </c:pt>
                <c:pt idx="1">
                  <c:v>140</c:v>
                </c:pt>
                <c:pt idx="2">
                  <c:v>220</c:v>
                </c:pt>
                <c:pt idx="3">
                  <c:v>210</c:v>
                </c:pt>
                <c:pt idx="4">
                  <c:v>230</c:v>
                </c:pt>
                <c:pt idx="5">
                  <c:v>250</c:v>
                </c:pt>
                <c:pt idx="6">
                  <c:v>222</c:v>
                </c:pt>
                <c:pt idx="7">
                  <c:v>240</c:v>
                </c:pt>
                <c:pt idx="8">
                  <c:v>200</c:v>
                </c:pt>
                <c:pt idx="9">
                  <c:v>190</c:v>
                </c:pt>
                <c:pt idx="10">
                  <c:v>180</c:v>
                </c:pt>
                <c:pt idx="11">
                  <c:v>190</c:v>
                </c:pt>
              </c:numCache>
            </c:numRef>
          </c:val>
          <c:extLst>
            <c:ext xmlns:c16="http://schemas.microsoft.com/office/drawing/2014/chart" uri="{C3380CC4-5D6E-409C-BE32-E72D297353CC}">
              <c16:uniqueId val="{00000000-0F9B-604A-B6D8-54182153AAFC}"/>
            </c:ext>
          </c:extLst>
        </c:ser>
        <c:dLbls>
          <c:showLegendKey val="0"/>
          <c:showVal val="0"/>
          <c:showCatName val="0"/>
          <c:showSerName val="0"/>
          <c:showPercent val="0"/>
          <c:showBubbleSize val="0"/>
        </c:dLbls>
        <c:gapWidth val="219"/>
        <c:overlap val="-27"/>
        <c:axId val="2071793103"/>
        <c:axId val="2071833599"/>
      </c:barChart>
      <c:lineChart>
        <c:grouping val="standard"/>
        <c:varyColors val="0"/>
        <c:ser>
          <c:idx val="1"/>
          <c:order val="1"/>
          <c:tx>
            <c:strRef>
              <c:f>'MIC Calculator Example '!$S$14</c:f>
              <c:strCache>
                <c:ptCount val="1"/>
                <c:pt idx="0">
                  <c:v>MIC</c:v>
                </c:pt>
              </c:strCache>
            </c:strRef>
          </c:tx>
          <c:spPr>
            <a:ln w="28575" cap="rnd">
              <a:solidFill>
                <a:schemeClr val="accent2"/>
              </a:solidFill>
              <a:round/>
            </a:ln>
            <a:effectLst/>
          </c:spPr>
          <c:marker>
            <c:symbol val="none"/>
          </c:marker>
          <c:cat>
            <c:strRef>
              <c:f>'MIC Calculator Example '!$P$15:$P$26</c:f>
              <c:strCache>
                <c:ptCount val="12"/>
                <c:pt idx="0">
                  <c:v>Jan </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'MIC Calculator Example '!$S$15:$S$26</c:f>
              <c:numCache>
                <c:formatCode>General</c:formatCode>
                <c:ptCount val="12"/>
                <c:pt idx="0">
                  <c:v>200</c:v>
                </c:pt>
                <c:pt idx="1">
                  <c:v>200</c:v>
                </c:pt>
                <c:pt idx="2">
                  <c:v>200</c:v>
                </c:pt>
                <c:pt idx="3">
                  <c:v>200</c:v>
                </c:pt>
                <c:pt idx="4">
                  <c:v>200</c:v>
                </c:pt>
                <c:pt idx="5">
                  <c:v>200</c:v>
                </c:pt>
                <c:pt idx="6">
                  <c:v>200</c:v>
                </c:pt>
                <c:pt idx="7">
                  <c:v>200</c:v>
                </c:pt>
                <c:pt idx="8">
                  <c:v>200</c:v>
                </c:pt>
                <c:pt idx="9">
                  <c:v>200</c:v>
                </c:pt>
                <c:pt idx="10">
                  <c:v>200</c:v>
                </c:pt>
                <c:pt idx="11">
                  <c:v>200</c:v>
                </c:pt>
              </c:numCache>
            </c:numRef>
          </c:val>
          <c:smooth val="0"/>
          <c:extLst>
            <c:ext xmlns:c16="http://schemas.microsoft.com/office/drawing/2014/chart" uri="{C3380CC4-5D6E-409C-BE32-E72D297353CC}">
              <c16:uniqueId val="{00000001-0F9B-604A-B6D8-54182153AAFC}"/>
            </c:ext>
          </c:extLst>
        </c:ser>
        <c:dLbls>
          <c:showLegendKey val="0"/>
          <c:showVal val="0"/>
          <c:showCatName val="0"/>
          <c:showSerName val="0"/>
          <c:showPercent val="0"/>
          <c:showBubbleSize val="0"/>
        </c:dLbls>
        <c:marker val="1"/>
        <c:smooth val="0"/>
        <c:axId val="2071793103"/>
        <c:axId val="2071833599"/>
      </c:lineChart>
      <c:catAx>
        <c:axId val="2071793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1833599"/>
        <c:crosses val="autoZero"/>
        <c:auto val="1"/>
        <c:lblAlgn val="ctr"/>
        <c:lblOffset val="100"/>
        <c:noMultiLvlLbl val="0"/>
      </c:catAx>
      <c:valAx>
        <c:axId val="2071833599"/>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1793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Monthly</a:t>
            </a:r>
            <a:r>
              <a:rPr lang="en-GB" baseline="0"/>
              <a:t> kVA</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'MIC Calculator'!$C$12</c:f>
              <c:strCache>
                <c:ptCount val="1"/>
                <c:pt idx="0">
                  <c:v>15 min MIC (kVA)</c:v>
                </c:pt>
              </c:strCache>
            </c:strRef>
          </c:tx>
          <c:spPr>
            <a:solidFill>
              <a:schemeClr val="accent1"/>
            </a:solidFill>
            <a:ln>
              <a:noFill/>
            </a:ln>
            <a:effectLst/>
          </c:spPr>
          <c:invertIfNegative val="0"/>
          <c:cat>
            <c:strRef>
              <c:f>'MIC Calculator'!$B$13:$B$24</c:f>
              <c:strCache>
                <c:ptCount val="12"/>
                <c:pt idx="0">
                  <c:v>Jan </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'MIC Calculator'!$C$13:$C$24</c:f>
              <c:numCache>
                <c:formatCode>_(* #,##0_);_(* \(#,##0\);_(* "-"??_);_(@_)</c:formatCode>
                <c:ptCount val="12"/>
              </c:numCache>
            </c:numRef>
          </c:val>
          <c:extLst>
            <c:ext xmlns:c16="http://schemas.microsoft.com/office/drawing/2014/chart" uri="{C3380CC4-5D6E-409C-BE32-E72D297353CC}">
              <c16:uniqueId val="{00000000-3990-F64B-BA4D-3E9EE18D87F2}"/>
            </c:ext>
          </c:extLst>
        </c:ser>
        <c:dLbls>
          <c:showLegendKey val="0"/>
          <c:showVal val="0"/>
          <c:showCatName val="0"/>
          <c:showSerName val="0"/>
          <c:showPercent val="0"/>
          <c:showBubbleSize val="0"/>
        </c:dLbls>
        <c:gapWidth val="219"/>
        <c:overlap val="-27"/>
        <c:axId val="197774255"/>
        <c:axId val="197495967"/>
      </c:barChart>
      <c:lineChart>
        <c:grouping val="standard"/>
        <c:varyColors val="0"/>
        <c:ser>
          <c:idx val="1"/>
          <c:order val="1"/>
          <c:tx>
            <c:strRef>
              <c:f>'MIC Calculator'!$E$12</c:f>
              <c:strCache>
                <c:ptCount val="1"/>
                <c:pt idx="0">
                  <c:v>MIC</c:v>
                </c:pt>
              </c:strCache>
            </c:strRef>
          </c:tx>
          <c:spPr>
            <a:ln w="28575" cap="rnd">
              <a:solidFill>
                <a:schemeClr val="accent2"/>
              </a:solidFill>
              <a:round/>
            </a:ln>
            <a:effectLst/>
          </c:spPr>
          <c:marker>
            <c:symbol val="none"/>
          </c:marker>
          <c:cat>
            <c:strRef>
              <c:f>'MIC Calculator'!$B$13:$B$24</c:f>
              <c:strCache>
                <c:ptCount val="12"/>
                <c:pt idx="0">
                  <c:v>Jan </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'MIC Calculator'!$E$13:$E$24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990-F64B-BA4D-3E9EE18D87F2}"/>
            </c:ext>
          </c:extLst>
        </c:ser>
        <c:dLbls>
          <c:showLegendKey val="0"/>
          <c:showVal val="0"/>
          <c:showCatName val="0"/>
          <c:showSerName val="0"/>
          <c:showPercent val="0"/>
          <c:showBubbleSize val="0"/>
        </c:dLbls>
        <c:marker val="1"/>
        <c:smooth val="0"/>
        <c:axId val="197774255"/>
        <c:axId val="197495967"/>
      </c:lineChart>
      <c:catAx>
        <c:axId val="197774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495967"/>
        <c:crosses val="autoZero"/>
        <c:auto val="1"/>
        <c:lblAlgn val="ctr"/>
        <c:lblOffset val="100"/>
        <c:noMultiLvlLbl val="0"/>
      </c:catAx>
      <c:valAx>
        <c:axId val="19749596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774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4</xdr:col>
      <xdr:colOff>667123</xdr:colOff>
      <xdr:row>2</xdr:row>
      <xdr:rowOff>138206</xdr:rowOff>
    </xdr:from>
    <xdr:to>
      <xdr:col>7</xdr:col>
      <xdr:colOff>711200</xdr:colOff>
      <xdr:row>7</xdr:row>
      <xdr:rowOff>44714</xdr:rowOff>
    </xdr:to>
    <xdr:pic>
      <xdr:nvPicPr>
        <xdr:cNvPr id="2" name="Picture 1">
          <a:extLst>
            <a:ext uri="{FF2B5EF4-FFF2-40B4-BE49-F238E27FC236}">
              <a16:creationId xmlns:a16="http://schemas.microsoft.com/office/drawing/2014/main" id="{17F4ABAD-8021-3846-B883-30F2F10DD444}"/>
            </a:ext>
          </a:extLst>
        </xdr:cNvPr>
        <xdr:cNvPicPr>
          <a:picLocks noChangeAspect="1"/>
        </xdr:cNvPicPr>
      </xdr:nvPicPr>
      <xdr:blipFill>
        <a:blip xmlns:r="http://schemas.openxmlformats.org/officeDocument/2006/relationships" r:embed="rId1"/>
        <a:stretch>
          <a:fillRect/>
        </a:stretch>
      </xdr:blipFill>
      <xdr:spPr>
        <a:xfrm>
          <a:off x="3969123" y="544606"/>
          <a:ext cx="2520577" cy="922508"/>
        </a:xfrm>
        <a:prstGeom prst="rect">
          <a:avLst/>
        </a:prstGeom>
      </xdr:spPr>
    </xdr:pic>
    <xdr:clientData/>
  </xdr:twoCellAnchor>
  <xdr:twoCellAnchor editAs="oneCell">
    <xdr:from>
      <xdr:col>0</xdr:col>
      <xdr:colOff>698500</xdr:colOff>
      <xdr:row>1</xdr:row>
      <xdr:rowOff>88900</xdr:rowOff>
    </xdr:from>
    <xdr:to>
      <xdr:col>3</xdr:col>
      <xdr:colOff>508000</xdr:colOff>
      <xdr:row>8</xdr:row>
      <xdr:rowOff>13099</xdr:rowOff>
    </xdr:to>
    <xdr:pic>
      <xdr:nvPicPr>
        <xdr:cNvPr id="3" name="Picture 2">
          <a:extLst>
            <a:ext uri="{FF2B5EF4-FFF2-40B4-BE49-F238E27FC236}">
              <a16:creationId xmlns:a16="http://schemas.microsoft.com/office/drawing/2014/main" id="{B372011A-B07F-6145-9249-49D8474494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500" y="292100"/>
          <a:ext cx="2286000" cy="1346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609600</xdr:colOff>
      <xdr:row>11</xdr:row>
      <xdr:rowOff>146050</xdr:rowOff>
    </xdr:from>
    <xdr:to>
      <xdr:col>12</xdr:col>
      <xdr:colOff>800100</xdr:colOff>
      <xdr:row>33</xdr:row>
      <xdr:rowOff>101600</xdr:rowOff>
    </xdr:to>
    <xdr:graphicFrame macro="">
      <xdr:nvGraphicFramePr>
        <xdr:cNvPr id="4" name="Chart 3">
          <a:extLst>
            <a:ext uri="{FF2B5EF4-FFF2-40B4-BE49-F238E27FC236}">
              <a16:creationId xmlns:a16="http://schemas.microsoft.com/office/drawing/2014/main" id="{81BB931F-25E7-0E48-818B-41CC070E97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158750</xdr:colOff>
      <xdr:row>10</xdr:row>
      <xdr:rowOff>158750</xdr:rowOff>
    </xdr:from>
    <xdr:to>
      <xdr:col>28</xdr:col>
      <xdr:colOff>0</xdr:colOff>
      <xdr:row>31</xdr:row>
      <xdr:rowOff>152400</xdr:rowOff>
    </xdr:to>
    <xdr:graphicFrame macro="">
      <xdr:nvGraphicFramePr>
        <xdr:cNvPr id="5" name="Chart 4">
          <a:extLst>
            <a:ext uri="{FF2B5EF4-FFF2-40B4-BE49-F238E27FC236}">
              <a16:creationId xmlns:a16="http://schemas.microsoft.com/office/drawing/2014/main" id="{5B114C40-9EBD-6341-A9BA-9302555233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459751</xdr:colOff>
      <xdr:row>3</xdr:row>
      <xdr:rowOff>142315</xdr:rowOff>
    </xdr:from>
    <xdr:to>
      <xdr:col>12</xdr:col>
      <xdr:colOff>821017</xdr:colOff>
      <xdr:row>5</xdr:row>
      <xdr:rowOff>262482</xdr:rowOff>
    </xdr:to>
    <xdr:pic>
      <xdr:nvPicPr>
        <xdr:cNvPr id="9" name="Picture 8">
          <a:extLst>
            <a:ext uri="{FF2B5EF4-FFF2-40B4-BE49-F238E27FC236}">
              <a16:creationId xmlns:a16="http://schemas.microsoft.com/office/drawing/2014/main" id="{F58533C4-ADB4-F341-AFF3-BAC15CBFAC32}"/>
            </a:ext>
          </a:extLst>
        </xdr:cNvPr>
        <xdr:cNvPicPr>
          <a:picLocks noChangeAspect="1"/>
        </xdr:cNvPicPr>
      </xdr:nvPicPr>
      <xdr:blipFill>
        <a:blip xmlns:r="http://schemas.openxmlformats.org/officeDocument/2006/relationships" r:embed="rId3"/>
        <a:stretch>
          <a:fillRect/>
        </a:stretch>
      </xdr:blipFill>
      <xdr:spPr>
        <a:xfrm>
          <a:off x="10619751" y="1425015"/>
          <a:ext cx="2888566" cy="996467"/>
        </a:xfrm>
        <a:prstGeom prst="rect">
          <a:avLst/>
        </a:prstGeom>
      </xdr:spPr>
    </xdr:pic>
    <xdr:clientData/>
  </xdr:twoCellAnchor>
  <xdr:twoCellAnchor editAs="oneCell">
    <xdr:from>
      <xdr:col>6</xdr:col>
      <xdr:colOff>215900</xdr:colOff>
      <xdr:row>2</xdr:row>
      <xdr:rowOff>177800</xdr:rowOff>
    </xdr:from>
    <xdr:to>
      <xdr:col>9</xdr:col>
      <xdr:colOff>317500</xdr:colOff>
      <xdr:row>6</xdr:row>
      <xdr:rowOff>144208</xdr:rowOff>
    </xdr:to>
    <xdr:pic>
      <xdr:nvPicPr>
        <xdr:cNvPr id="10" name="Picture 9">
          <a:extLst>
            <a:ext uri="{FF2B5EF4-FFF2-40B4-BE49-F238E27FC236}">
              <a16:creationId xmlns:a16="http://schemas.microsoft.com/office/drawing/2014/main" id="{505FD5CC-EEF4-9A43-ABEA-C43985065E0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12100" y="1155700"/>
          <a:ext cx="2565400" cy="1414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0.8481</cdr:x>
      <cdr:y>0.11908</cdr:y>
    </cdr:from>
    <cdr:to>
      <cdr:x>1</cdr:x>
      <cdr:y>0.32568</cdr:y>
    </cdr:to>
    <cdr:sp macro="" textlink="">
      <cdr:nvSpPr>
        <cdr:cNvPr id="2" name="TextBox 1">
          <a:extLst xmlns:a="http://schemas.openxmlformats.org/drawingml/2006/main">
            <a:ext uri="{FF2B5EF4-FFF2-40B4-BE49-F238E27FC236}">
              <a16:creationId xmlns:a16="http://schemas.microsoft.com/office/drawing/2014/main" id="{DF872BE8-6386-ED42-B8A7-4070ED724F09}"/>
            </a:ext>
          </a:extLst>
        </cdr:cNvPr>
        <cdr:cNvSpPr txBox="1"/>
      </cdr:nvSpPr>
      <cdr:spPr>
        <a:xfrm xmlns:a="http://schemas.openxmlformats.org/drawingml/2006/main">
          <a:off x="5105400" y="5270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a:t>MIC</a:t>
          </a:r>
        </a:p>
      </cdr:txBody>
    </cdr:sp>
  </cdr:relSizeAnchor>
</c:userShapes>
</file>

<file path=xl/drawings/drawing4.xml><?xml version="1.0" encoding="utf-8"?>
<c:userShapes xmlns:c="http://schemas.openxmlformats.org/drawingml/2006/chart">
  <cdr:relSizeAnchor xmlns:cdr="http://schemas.openxmlformats.org/drawingml/2006/chartDrawing">
    <cdr:from>
      <cdr:x>0.82387</cdr:x>
      <cdr:y>0.29556</cdr:y>
    </cdr:from>
    <cdr:to>
      <cdr:x>0.99073</cdr:x>
      <cdr:y>0.51608</cdr:y>
    </cdr:to>
    <cdr:sp macro="" textlink="">
      <cdr:nvSpPr>
        <cdr:cNvPr id="2" name="TextBox 1">
          <a:extLst xmlns:a="http://schemas.openxmlformats.org/drawingml/2006/main">
            <a:ext uri="{FF2B5EF4-FFF2-40B4-BE49-F238E27FC236}">
              <a16:creationId xmlns:a16="http://schemas.microsoft.com/office/drawing/2014/main" id="{924589BD-0369-B841-86DF-3E5CEEAA34F9}"/>
            </a:ext>
          </a:extLst>
        </cdr:cNvPr>
        <cdr:cNvSpPr txBox="1"/>
      </cdr:nvSpPr>
      <cdr:spPr>
        <a:xfrm xmlns:a="http://schemas.openxmlformats.org/drawingml/2006/main">
          <a:off x="4514850" y="12255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a:t>MIC</a:t>
          </a:r>
        </a:p>
      </cdr:txBody>
    </cdr:sp>
  </cdr:relSizeAnchor>
</c:userShapes>
</file>

<file path=xl/drawings/drawing5.xml><?xml version="1.0" encoding="utf-8"?>
<xdr:wsDr xmlns:xdr="http://schemas.openxmlformats.org/drawingml/2006/spreadsheetDrawing" xmlns:a="http://schemas.openxmlformats.org/drawingml/2006/main">
  <xdr:twoCellAnchor>
    <xdr:from>
      <xdr:col>28</xdr:col>
      <xdr:colOff>317500</xdr:colOff>
      <xdr:row>28</xdr:row>
      <xdr:rowOff>69850</xdr:rowOff>
    </xdr:from>
    <xdr:to>
      <xdr:col>37</xdr:col>
      <xdr:colOff>635000</xdr:colOff>
      <xdr:row>53</xdr:row>
      <xdr:rowOff>50800</xdr:rowOff>
    </xdr:to>
    <xdr:graphicFrame macro="">
      <xdr:nvGraphicFramePr>
        <xdr:cNvPr id="2" name="Chart 1">
          <a:extLst>
            <a:ext uri="{FF2B5EF4-FFF2-40B4-BE49-F238E27FC236}">
              <a16:creationId xmlns:a16="http://schemas.microsoft.com/office/drawing/2014/main" id="{8BA8F748-E24C-864D-AD61-F46B704052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15251</xdr:colOff>
      <xdr:row>1</xdr:row>
      <xdr:rowOff>421715</xdr:rowOff>
    </xdr:from>
    <xdr:to>
      <xdr:col>11</xdr:col>
      <xdr:colOff>228600</xdr:colOff>
      <xdr:row>3</xdr:row>
      <xdr:rowOff>21182</xdr:rowOff>
    </xdr:to>
    <xdr:pic>
      <xdr:nvPicPr>
        <xdr:cNvPr id="4" name="Picture 3">
          <a:extLst>
            <a:ext uri="{FF2B5EF4-FFF2-40B4-BE49-F238E27FC236}">
              <a16:creationId xmlns:a16="http://schemas.microsoft.com/office/drawing/2014/main" id="{6EA04827-CF50-B44C-9601-169A253FF95E}"/>
            </a:ext>
          </a:extLst>
        </xdr:cNvPr>
        <xdr:cNvPicPr>
          <a:picLocks noChangeAspect="1"/>
        </xdr:cNvPicPr>
      </xdr:nvPicPr>
      <xdr:blipFill>
        <a:blip xmlns:r="http://schemas.openxmlformats.org/officeDocument/2006/relationships" r:embed="rId2"/>
        <a:stretch>
          <a:fillRect/>
        </a:stretch>
      </xdr:blipFill>
      <xdr:spPr>
        <a:xfrm>
          <a:off x="13756651" y="624915"/>
          <a:ext cx="2740649" cy="996467"/>
        </a:xfrm>
        <a:prstGeom prst="rect">
          <a:avLst/>
        </a:prstGeom>
      </xdr:spPr>
    </xdr:pic>
    <xdr:clientData/>
  </xdr:twoCellAnchor>
  <xdr:twoCellAnchor editAs="oneCell">
    <xdr:from>
      <xdr:col>3</xdr:col>
      <xdr:colOff>1092200</xdr:colOff>
      <xdr:row>0</xdr:row>
      <xdr:rowOff>190500</xdr:rowOff>
    </xdr:from>
    <xdr:to>
      <xdr:col>7</xdr:col>
      <xdr:colOff>12700</xdr:colOff>
      <xdr:row>3</xdr:row>
      <xdr:rowOff>4508</xdr:rowOff>
    </xdr:to>
    <xdr:pic>
      <xdr:nvPicPr>
        <xdr:cNvPr id="5" name="Picture 4">
          <a:extLst>
            <a:ext uri="{FF2B5EF4-FFF2-40B4-BE49-F238E27FC236}">
              <a16:creationId xmlns:a16="http://schemas.microsoft.com/office/drawing/2014/main" id="{6A0476F9-3506-EC42-827E-1312AAD00C2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63200" y="190500"/>
          <a:ext cx="2565400" cy="1414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cdr:x>
      <cdr:y>0.30056</cdr:y>
    </cdr:from>
    <cdr:to>
      <cdr:x>1</cdr:x>
      <cdr:y>0.63389</cdr:y>
    </cdr:to>
    <cdr:sp macro="" textlink="">
      <cdr:nvSpPr>
        <cdr:cNvPr id="2" name="TextBox 1">
          <a:extLst xmlns:a="http://schemas.openxmlformats.org/drawingml/2006/main">
            <a:ext uri="{FF2B5EF4-FFF2-40B4-BE49-F238E27FC236}">
              <a16:creationId xmlns:a16="http://schemas.microsoft.com/office/drawing/2014/main" id="{9CC971FD-B433-7E47-AC35-4A356F302750}"/>
            </a:ext>
          </a:extLst>
        </cdr:cNvPr>
        <cdr:cNvSpPr txBox="1"/>
      </cdr:nvSpPr>
      <cdr:spPr>
        <a:xfrm xmlns:a="http://schemas.openxmlformats.org/drawingml/2006/main">
          <a:off x="6197600" y="1521104"/>
          <a:ext cx="1549400" cy="16869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a:t>MIC</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B57E5-28C0-5D44-9531-BB055E6C96F6}">
  <dimension ref="A1:N47"/>
  <sheetViews>
    <sheetView workbookViewId="0">
      <selection activeCell="L31" sqref="L31"/>
    </sheetView>
  </sheetViews>
  <sheetFormatPr baseColWidth="10" defaultRowHeight="16" x14ac:dyDescent="0.2"/>
  <sheetData>
    <row r="1" spans="1:9" x14ac:dyDescent="0.2">
      <c r="A1" s="55" t="s">
        <v>36</v>
      </c>
      <c r="B1" s="56"/>
      <c r="C1" s="56"/>
      <c r="D1" s="56"/>
      <c r="E1" s="56"/>
      <c r="F1" s="56"/>
      <c r="G1" s="56"/>
      <c r="H1" s="56"/>
      <c r="I1" s="56"/>
    </row>
    <row r="2" spans="1:9" x14ac:dyDescent="0.2">
      <c r="A2" s="56"/>
      <c r="B2" s="56"/>
      <c r="C2" s="56"/>
      <c r="D2" s="56"/>
      <c r="E2" s="56"/>
      <c r="F2" s="56"/>
      <c r="G2" s="56"/>
      <c r="H2" s="56"/>
      <c r="I2" s="56"/>
    </row>
    <row r="3" spans="1:9" x14ac:dyDescent="0.2">
      <c r="A3" s="56"/>
      <c r="B3" s="56"/>
      <c r="C3" s="56"/>
      <c r="D3" s="56"/>
      <c r="E3" s="56"/>
      <c r="F3" s="56"/>
      <c r="G3" s="56"/>
      <c r="H3" s="56"/>
      <c r="I3" s="56"/>
    </row>
    <row r="4" spans="1:9" x14ac:dyDescent="0.2">
      <c r="A4" s="56"/>
      <c r="B4" s="56"/>
      <c r="C4" s="56"/>
      <c r="D4" s="56"/>
      <c r="E4" s="56"/>
      <c r="F4" s="56"/>
      <c r="G4" s="56"/>
      <c r="H4" s="56"/>
      <c r="I4" s="56"/>
    </row>
    <row r="5" spans="1:9" x14ac:dyDescent="0.2">
      <c r="A5" s="56"/>
      <c r="B5" s="56"/>
      <c r="C5" s="56"/>
      <c r="D5" s="56"/>
      <c r="E5" s="56"/>
      <c r="F5" s="56"/>
      <c r="G5" s="56"/>
      <c r="H5" s="56"/>
      <c r="I5" s="56"/>
    </row>
    <row r="6" spans="1:9" x14ac:dyDescent="0.2">
      <c r="A6" s="56"/>
      <c r="B6" s="56"/>
      <c r="C6" s="56"/>
      <c r="D6" s="56"/>
      <c r="E6" s="56"/>
      <c r="F6" s="56"/>
      <c r="G6" s="56"/>
      <c r="H6" s="56"/>
      <c r="I6" s="56"/>
    </row>
    <row r="7" spans="1:9" x14ac:dyDescent="0.2">
      <c r="A7" s="56"/>
      <c r="B7" s="56"/>
      <c r="C7" s="56"/>
      <c r="D7" s="56"/>
      <c r="E7" s="56"/>
      <c r="F7" s="56"/>
      <c r="G7" s="56"/>
      <c r="H7" s="56"/>
      <c r="I7" s="56"/>
    </row>
    <row r="8" spans="1:9" x14ac:dyDescent="0.2">
      <c r="A8" s="56"/>
      <c r="B8" s="56"/>
      <c r="C8" s="56"/>
      <c r="D8" s="56"/>
      <c r="E8" s="56"/>
      <c r="F8" s="56"/>
      <c r="G8" s="56"/>
      <c r="H8" s="56"/>
      <c r="I8" s="56"/>
    </row>
    <row r="9" spans="1:9" x14ac:dyDescent="0.2">
      <c r="A9" s="56"/>
      <c r="B9" s="56"/>
      <c r="C9" s="56"/>
      <c r="D9" s="56"/>
      <c r="E9" s="56"/>
      <c r="F9" s="56"/>
      <c r="G9" s="56"/>
      <c r="H9" s="56"/>
      <c r="I9" s="56"/>
    </row>
    <row r="10" spans="1:9" x14ac:dyDescent="0.2">
      <c r="A10" s="56"/>
      <c r="B10" s="56"/>
      <c r="C10" s="56"/>
      <c r="D10" s="56"/>
      <c r="E10" s="56"/>
      <c r="F10" s="56"/>
      <c r="G10" s="56"/>
      <c r="H10" s="56"/>
      <c r="I10" s="56"/>
    </row>
    <row r="11" spans="1:9" x14ac:dyDescent="0.2">
      <c r="A11" s="56"/>
      <c r="B11" s="56"/>
      <c r="C11" s="56"/>
      <c r="D11" s="56"/>
      <c r="E11" s="56"/>
      <c r="F11" s="56"/>
      <c r="G11" s="56"/>
      <c r="H11" s="56"/>
      <c r="I11" s="56"/>
    </row>
    <row r="12" spans="1:9" x14ac:dyDescent="0.2">
      <c r="A12" s="56"/>
      <c r="B12" s="56"/>
      <c r="C12" s="56"/>
      <c r="D12" s="56"/>
      <c r="E12" s="56"/>
      <c r="F12" s="56"/>
      <c r="G12" s="56"/>
      <c r="H12" s="56"/>
      <c r="I12" s="56"/>
    </row>
    <row r="13" spans="1:9" x14ac:dyDescent="0.2">
      <c r="A13" s="56"/>
      <c r="B13" s="56"/>
      <c r="C13" s="56"/>
      <c r="D13" s="56"/>
      <c r="E13" s="56"/>
      <c r="F13" s="56"/>
      <c r="G13" s="56"/>
      <c r="H13" s="56"/>
      <c r="I13" s="56"/>
    </row>
    <row r="14" spans="1:9" x14ac:dyDescent="0.2">
      <c r="A14" s="56"/>
      <c r="B14" s="56"/>
      <c r="C14" s="56"/>
      <c r="D14" s="56"/>
      <c r="E14" s="56"/>
      <c r="F14" s="56"/>
      <c r="G14" s="56"/>
      <c r="H14" s="56"/>
      <c r="I14" s="56"/>
    </row>
    <row r="15" spans="1:9" x14ac:dyDescent="0.2">
      <c r="A15" s="56"/>
      <c r="B15" s="56"/>
      <c r="C15" s="56"/>
      <c r="D15" s="56"/>
      <c r="E15" s="56"/>
      <c r="F15" s="56"/>
      <c r="G15" s="56"/>
      <c r="H15" s="56"/>
      <c r="I15" s="56"/>
    </row>
    <row r="16" spans="1:9" x14ac:dyDescent="0.2">
      <c r="A16" s="56"/>
      <c r="B16" s="56"/>
      <c r="C16" s="56"/>
      <c r="D16" s="56"/>
      <c r="E16" s="56"/>
      <c r="F16" s="56"/>
      <c r="G16" s="56"/>
      <c r="H16" s="56"/>
      <c r="I16" s="56"/>
    </row>
    <row r="17" spans="1:14" x14ac:dyDescent="0.2">
      <c r="A17" s="56"/>
      <c r="B17" s="56"/>
      <c r="C17" s="56"/>
      <c r="D17" s="56"/>
      <c r="E17" s="56"/>
      <c r="F17" s="56"/>
      <c r="G17" s="56"/>
      <c r="H17" s="56"/>
      <c r="I17" s="56"/>
    </row>
    <row r="18" spans="1:14" x14ac:dyDescent="0.2">
      <c r="A18" s="56"/>
      <c r="B18" s="56"/>
      <c r="C18" s="56"/>
      <c r="D18" s="56"/>
      <c r="E18" s="56"/>
      <c r="F18" s="56"/>
      <c r="G18" s="56"/>
      <c r="H18" s="56"/>
      <c r="I18" s="56"/>
      <c r="N18" s="14"/>
    </row>
    <row r="19" spans="1:14" x14ac:dyDescent="0.2">
      <c r="A19" s="56"/>
      <c r="B19" s="56"/>
      <c r="C19" s="56"/>
      <c r="D19" s="56"/>
      <c r="E19" s="56"/>
      <c r="F19" s="56"/>
      <c r="G19" s="56"/>
      <c r="H19" s="56"/>
      <c r="I19" s="56"/>
    </row>
    <row r="20" spans="1:14" x14ac:dyDescent="0.2">
      <c r="A20" s="56"/>
      <c r="B20" s="56"/>
      <c r="C20" s="56"/>
      <c r="D20" s="56"/>
      <c r="E20" s="56"/>
      <c r="F20" s="56"/>
      <c r="G20" s="56"/>
      <c r="H20" s="56"/>
      <c r="I20" s="56"/>
    </row>
    <row r="21" spans="1:14" x14ac:dyDescent="0.2">
      <c r="A21" s="56"/>
      <c r="B21" s="56"/>
      <c r="C21" s="56"/>
      <c r="D21" s="56"/>
      <c r="E21" s="56"/>
      <c r="F21" s="56"/>
      <c r="G21" s="56"/>
      <c r="H21" s="56"/>
      <c r="I21" s="56"/>
    </row>
    <row r="22" spans="1:14" x14ac:dyDescent="0.2">
      <c r="A22" s="56"/>
      <c r="B22" s="56"/>
      <c r="C22" s="56"/>
      <c r="D22" s="56"/>
      <c r="E22" s="56"/>
      <c r="F22" s="56"/>
      <c r="G22" s="56"/>
      <c r="H22" s="56"/>
      <c r="I22" s="56"/>
    </row>
    <row r="23" spans="1:14" x14ac:dyDescent="0.2">
      <c r="A23" s="56"/>
      <c r="B23" s="56"/>
      <c r="C23" s="56"/>
      <c r="D23" s="56"/>
      <c r="E23" s="56"/>
      <c r="F23" s="56"/>
      <c r="G23" s="56"/>
      <c r="H23" s="56"/>
      <c r="I23" s="56"/>
    </row>
    <row r="24" spans="1:14" x14ac:dyDescent="0.2">
      <c r="A24" s="56"/>
      <c r="B24" s="56"/>
      <c r="C24" s="56"/>
      <c r="D24" s="56"/>
      <c r="E24" s="56"/>
      <c r="F24" s="56"/>
      <c r="G24" s="56"/>
      <c r="H24" s="56"/>
      <c r="I24" s="56"/>
    </row>
    <row r="25" spans="1:14" x14ac:dyDescent="0.2">
      <c r="A25" s="56"/>
      <c r="B25" s="56"/>
      <c r="C25" s="56"/>
      <c r="D25" s="56"/>
      <c r="E25" s="56"/>
      <c r="F25" s="56"/>
      <c r="G25" s="56"/>
      <c r="H25" s="56"/>
      <c r="I25" s="56"/>
    </row>
    <row r="26" spans="1:14" x14ac:dyDescent="0.2">
      <c r="A26" s="56"/>
      <c r="B26" s="56"/>
      <c r="C26" s="56"/>
      <c r="D26" s="56"/>
      <c r="E26" s="56"/>
      <c r="F26" s="56"/>
      <c r="G26" s="56"/>
      <c r="H26" s="56"/>
      <c r="I26" s="56"/>
    </row>
    <row r="27" spans="1:14" x14ac:dyDescent="0.2">
      <c r="A27" s="56"/>
      <c r="B27" s="56"/>
      <c r="C27" s="56"/>
      <c r="D27" s="56"/>
      <c r="E27" s="56"/>
      <c r="F27" s="56"/>
      <c r="G27" s="56"/>
      <c r="H27" s="56"/>
      <c r="I27" s="56"/>
    </row>
    <row r="28" spans="1:14" x14ac:dyDescent="0.2">
      <c r="A28" s="56"/>
      <c r="B28" s="56"/>
      <c r="C28" s="56"/>
      <c r="D28" s="56"/>
      <c r="E28" s="56"/>
      <c r="F28" s="56"/>
      <c r="G28" s="56"/>
      <c r="H28" s="56"/>
      <c r="I28" s="56"/>
    </row>
    <row r="29" spans="1:14" x14ac:dyDescent="0.2">
      <c r="A29" s="56"/>
      <c r="B29" s="56"/>
      <c r="C29" s="56"/>
      <c r="D29" s="56"/>
      <c r="E29" s="56"/>
      <c r="F29" s="56"/>
      <c r="G29" s="56"/>
      <c r="H29" s="56"/>
      <c r="I29" s="56"/>
    </row>
    <row r="30" spans="1:14" x14ac:dyDescent="0.2">
      <c r="A30" s="56"/>
      <c r="B30" s="56"/>
      <c r="C30" s="56"/>
      <c r="D30" s="56"/>
      <c r="E30" s="56"/>
      <c r="F30" s="56"/>
      <c r="G30" s="56"/>
      <c r="H30" s="56"/>
      <c r="I30" s="56"/>
      <c r="M30" s="14"/>
    </row>
    <row r="31" spans="1:14" x14ac:dyDescent="0.2">
      <c r="A31" s="56"/>
      <c r="B31" s="56"/>
      <c r="C31" s="56"/>
      <c r="D31" s="56"/>
      <c r="E31" s="56"/>
      <c r="F31" s="56"/>
      <c r="G31" s="56"/>
      <c r="H31" s="56"/>
      <c r="I31" s="56"/>
    </row>
    <row r="32" spans="1:14" x14ac:dyDescent="0.2">
      <c r="A32" s="56"/>
      <c r="B32" s="56"/>
      <c r="C32" s="56"/>
      <c r="D32" s="56"/>
      <c r="E32" s="56"/>
      <c r="F32" s="56"/>
      <c r="G32" s="56"/>
      <c r="H32" s="56"/>
      <c r="I32" s="56"/>
    </row>
    <row r="33" spans="1:9" x14ac:dyDescent="0.2">
      <c r="A33" s="56"/>
      <c r="B33" s="56"/>
      <c r="C33" s="56"/>
      <c r="D33" s="56"/>
      <c r="E33" s="56"/>
      <c r="F33" s="56"/>
      <c r="G33" s="56"/>
      <c r="H33" s="56"/>
      <c r="I33" s="56"/>
    </row>
    <row r="34" spans="1:9" x14ac:dyDescent="0.2">
      <c r="A34" s="56"/>
      <c r="B34" s="56"/>
      <c r="C34" s="56"/>
      <c r="D34" s="56"/>
      <c r="E34" s="56"/>
      <c r="F34" s="56"/>
      <c r="G34" s="56"/>
      <c r="H34" s="56"/>
      <c r="I34" s="56"/>
    </row>
    <row r="35" spans="1:9" x14ac:dyDescent="0.2">
      <c r="A35" s="56"/>
      <c r="B35" s="56"/>
      <c r="C35" s="56"/>
      <c r="D35" s="56"/>
      <c r="E35" s="56"/>
      <c r="F35" s="56"/>
      <c r="G35" s="56"/>
      <c r="H35" s="56"/>
      <c r="I35" s="56"/>
    </row>
    <row r="36" spans="1:9" x14ac:dyDescent="0.2">
      <c r="A36" s="56"/>
      <c r="B36" s="56"/>
      <c r="C36" s="56"/>
      <c r="D36" s="56"/>
      <c r="E36" s="56"/>
      <c r="F36" s="56"/>
      <c r="G36" s="56"/>
      <c r="H36" s="56"/>
      <c r="I36" s="56"/>
    </row>
    <row r="37" spans="1:9" x14ac:dyDescent="0.2">
      <c r="A37" s="56"/>
      <c r="B37" s="56"/>
      <c r="C37" s="56"/>
      <c r="D37" s="56"/>
      <c r="E37" s="56"/>
      <c r="F37" s="56"/>
      <c r="G37" s="56"/>
      <c r="H37" s="56"/>
      <c r="I37" s="56"/>
    </row>
    <row r="38" spans="1:9" x14ac:dyDescent="0.2">
      <c r="A38" s="56"/>
      <c r="B38" s="56"/>
      <c r="C38" s="56"/>
      <c r="D38" s="56"/>
      <c r="E38" s="56"/>
      <c r="F38" s="56"/>
      <c r="G38" s="56"/>
      <c r="H38" s="56"/>
      <c r="I38" s="56"/>
    </row>
    <row r="39" spans="1:9" x14ac:dyDescent="0.2">
      <c r="A39" s="56"/>
      <c r="B39" s="56"/>
      <c r="C39" s="56"/>
      <c r="D39" s="56"/>
      <c r="E39" s="56"/>
      <c r="F39" s="56"/>
      <c r="G39" s="56"/>
      <c r="H39" s="56"/>
      <c r="I39" s="56"/>
    </row>
    <row r="40" spans="1:9" x14ac:dyDescent="0.2">
      <c r="A40" s="56"/>
      <c r="B40" s="56"/>
      <c r="C40" s="56"/>
      <c r="D40" s="56"/>
      <c r="E40" s="56"/>
      <c r="F40" s="56"/>
      <c r="G40" s="56"/>
      <c r="H40" s="56"/>
      <c r="I40" s="56"/>
    </row>
    <row r="41" spans="1:9" x14ac:dyDescent="0.2">
      <c r="A41" s="56"/>
      <c r="B41" s="56"/>
      <c r="C41" s="56"/>
      <c r="D41" s="56"/>
      <c r="E41" s="56"/>
      <c r="F41" s="56"/>
      <c r="G41" s="56"/>
      <c r="H41" s="56"/>
      <c r="I41" s="56"/>
    </row>
    <row r="42" spans="1:9" x14ac:dyDescent="0.2">
      <c r="A42" s="56"/>
      <c r="B42" s="56"/>
      <c r="C42" s="56"/>
      <c r="D42" s="56"/>
      <c r="E42" s="56"/>
      <c r="F42" s="56"/>
      <c r="G42" s="56"/>
      <c r="H42" s="56"/>
      <c r="I42" s="56"/>
    </row>
    <row r="43" spans="1:9" x14ac:dyDescent="0.2">
      <c r="A43" s="56"/>
      <c r="B43" s="56"/>
      <c r="C43" s="56"/>
      <c r="D43" s="56"/>
      <c r="E43" s="56"/>
      <c r="F43" s="56"/>
      <c r="G43" s="56"/>
      <c r="H43" s="56"/>
      <c r="I43" s="56"/>
    </row>
    <row r="44" spans="1:9" x14ac:dyDescent="0.2">
      <c r="A44" s="56"/>
      <c r="B44" s="56"/>
      <c r="C44" s="56"/>
      <c r="D44" s="56"/>
      <c r="E44" s="56"/>
      <c r="F44" s="56"/>
      <c r="G44" s="56"/>
      <c r="H44" s="56"/>
      <c r="I44" s="56"/>
    </row>
    <row r="45" spans="1:9" x14ac:dyDescent="0.2">
      <c r="A45" s="56"/>
      <c r="B45" s="56"/>
      <c r="C45" s="56"/>
      <c r="D45" s="56"/>
      <c r="E45" s="56"/>
      <c r="F45" s="56"/>
      <c r="G45" s="56"/>
      <c r="H45" s="56"/>
      <c r="I45" s="56"/>
    </row>
    <row r="46" spans="1:9" x14ac:dyDescent="0.2">
      <c r="A46" s="56"/>
      <c r="B46" s="56"/>
      <c r="C46" s="56"/>
      <c r="D46" s="56"/>
      <c r="E46" s="56"/>
      <c r="F46" s="56"/>
      <c r="G46" s="56"/>
      <c r="H46" s="56"/>
      <c r="I46" s="56"/>
    </row>
    <row r="47" spans="1:9" ht="55" customHeight="1" x14ac:dyDescent="0.2">
      <c r="A47" s="56"/>
      <c r="B47" s="56"/>
      <c r="C47" s="56"/>
      <c r="D47" s="56"/>
      <c r="E47" s="56"/>
      <c r="F47" s="56"/>
      <c r="G47" s="56"/>
      <c r="H47" s="56"/>
      <c r="I47" s="56"/>
    </row>
  </sheetData>
  <mergeCells count="1">
    <mergeCell ref="A1:I4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8FF7-6A1C-3543-88D3-D624BA972ADB}">
  <dimension ref="A1:AB49"/>
  <sheetViews>
    <sheetView workbookViewId="0">
      <selection activeCell="A2" sqref="A2:XFD2"/>
    </sheetView>
  </sheetViews>
  <sheetFormatPr baseColWidth="10" defaultRowHeight="16" x14ac:dyDescent="0.2"/>
  <cols>
    <col min="1" max="1" width="13" bestFit="1" customWidth="1"/>
    <col min="2" max="2" width="34.1640625" customWidth="1"/>
    <col min="3" max="3" width="17.83203125" customWidth="1"/>
    <col min="4" max="4" width="14.33203125" customWidth="1"/>
    <col min="7" max="7" width="10.6640625" customWidth="1"/>
    <col min="10" max="10" width="11.5" bestFit="1" customWidth="1"/>
    <col min="14" max="14" width="10.83203125" style="11"/>
    <col min="15" max="15" width="13" bestFit="1" customWidth="1"/>
    <col min="16" max="16" width="34.1640625" customWidth="1"/>
    <col min="17" max="17" width="17.33203125" customWidth="1"/>
    <col min="18" max="18" width="12.1640625" customWidth="1"/>
    <col min="19" max="19" width="11.33203125" customWidth="1"/>
    <col min="24" max="24" width="11.5" bestFit="1" customWidth="1"/>
  </cols>
  <sheetData>
    <row r="1" spans="1:28" ht="61" customHeight="1" x14ac:dyDescent="0.2">
      <c r="A1" s="59" t="s">
        <v>33</v>
      </c>
      <c r="B1" s="59"/>
      <c r="C1" s="59"/>
      <c r="D1" s="59"/>
      <c r="E1" s="59"/>
      <c r="F1" s="59"/>
      <c r="G1" s="59"/>
      <c r="H1" s="59"/>
      <c r="I1" s="59"/>
      <c r="J1" s="59"/>
      <c r="K1" s="59"/>
      <c r="L1" s="59"/>
      <c r="M1" s="59"/>
      <c r="N1" s="59"/>
      <c r="O1" s="59"/>
      <c r="P1" s="59"/>
      <c r="Q1" s="59"/>
      <c r="R1" s="59"/>
      <c r="S1" s="59"/>
      <c r="T1" s="59"/>
      <c r="U1" s="59"/>
      <c r="V1" s="59"/>
      <c r="W1" s="59"/>
      <c r="X1" s="59"/>
      <c r="Y1" s="2"/>
      <c r="Z1" s="2"/>
      <c r="AA1" s="2"/>
      <c r="AB1" s="2"/>
    </row>
    <row r="2" spans="1:28" s="61" customFormat="1" ht="16" customHeight="1" x14ac:dyDescent="0.2"/>
    <row r="3" spans="1:28" ht="24" x14ac:dyDescent="0.3">
      <c r="A3" s="58" t="s">
        <v>31</v>
      </c>
      <c r="B3" s="58"/>
      <c r="G3" s="1"/>
      <c r="H3" s="1"/>
      <c r="I3" s="1"/>
      <c r="J3" s="1"/>
      <c r="K3" s="1"/>
      <c r="L3" s="1"/>
      <c r="M3" s="2"/>
      <c r="N3" s="10"/>
      <c r="O3" s="58" t="s">
        <v>32</v>
      </c>
      <c r="P3" s="58"/>
      <c r="U3" s="1"/>
      <c r="V3" s="1"/>
      <c r="W3" s="1"/>
      <c r="X3" s="1"/>
      <c r="Y3" s="1"/>
      <c r="Z3" s="1"/>
      <c r="AA3" s="2"/>
      <c r="AB3" s="1"/>
    </row>
    <row r="4" spans="1:28" x14ac:dyDescent="0.2">
      <c r="G4" s="1"/>
      <c r="H4" s="1"/>
      <c r="I4" s="1"/>
      <c r="J4" s="1"/>
      <c r="K4" s="60"/>
      <c r="L4" s="60"/>
      <c r="M4" s="60"/>
      <c r="N4" s="10"/>
      <c r="O4" s="1"/>
      <c r="U4" s="1"/>
      <c r="V4" s="1"/>
      <c r="W4" s="1"/>
      <c r="X4" s="1"/>
      <c r="Y4" s="1"/>
      <c r="Z4" s="1"/>
      <c r="AA4" s="2"/>
      <c r="AB4" s="1"/>
    </row>
    <row r="5" spans="1:28" ht="53" customHeight="1" x14ac:dyDescent="0.25">
      <c r="B5" s="62" t="s">
        <v>30</v>
      </c>
      <c r="C5" s="63"/>
      <c r="D5" s="28"/>
      <c r="E5" s="28"/>
      <c r="F5" s="12"/>
      <c r="G5" s="1"/>
      <c r="K5" s="60"/>
      <c r="L5" s="60"/>
      <c r="M5" s="60"/>
      <c r="N5" s="10"/>
      <c r="O5" s="1"/>
      <c r="P5" s="64" t="s">
        <v>30</v>
      </c>
      <c r="Q5" s="64"/>
      <c r="R5" s="44"/>
      <c r="S5" s="44"/>
      <c r="T5" s="13"/>
      <c r="U5" s="1"/>
      <c r="Y5" s="1"/>
      <c r="Z5" s="1"/>
      <c r="AA5" s="2"/>
      <c r="AB5" s="1"/>
    </row>
    <row r="6" spans="1:28" ht="21" x14ac:dyDescent="0.25">
      <c r="B6" s="53" t="s">
        <v>13</v>
      </c>
      <c r="C6" s="29">
        <v>400</v>
      </c>
      <c r="D6" s="30"/>
      <c r="E6" s="30"/>
      <c r="K6" s="60"/>
      <c r="L6" s="60"/>
      <c r="M6" s="60"/>
      <c r="P6" s="53" t="s">
        <v>13</v>
      </c>
      <c r="Q6" s="32">
        <v>200</v>
      </c>
      <c r="R6" s="30"/>
      <c r="S6" s="30"/>
    </row>
    <row r="7" spans="1:28" ht="21" x14ac:dyDescent="0.25">
      <c r="B7" s="54" t="s">
        <v>35</v>
      </c>
      <c r="C7" s="32">
        <v>2.7</v>
      </c>
      <c r="D7" s="30"/>
      <c r="E7" s="30"/>
      <c r="P7" s="54" t="s">
        <v>35</v>
      </c>
      <c r="Q7" s="32">
        <v>2.7</v>
      </c>
      <c r="R7" s="30"/>
      <c r="S7" s="30"/>
    </row>
    <row r="8" spans="1:28" ht="21" x14ac:dyDescent="0.25">
      <c r="B8" s="54" t="s">
        <v>18</v>
      </c>
      <c r="C8" s="32">
        <v>1.22</v>
      </c>
      <c r="D8" s="30"/>
      <c r="E8" s="30"/>
      <c r="P8" s="54" t="s">
        <v>18</v>
      </c>
      <c r="Q8" s="32">
        <v>1.22</v>
      </c>
      <c r="R8" s="30"/>
      <c r="S8" s="30"/>
    </row>
    <row r="9" spans="1:28" ht="21" x14ac:dyDescent="0.25">
      <c r="B9" s="54" t="s">
        <v>14</v>
      </c>
      <c r="C9" s="32">
        <v>14.5</v>
      </c>
      <c r="D9" s="30"/>
      <c r="E9" s="30"/>
      <c r="P9" s="54" t="s">
        <v>14</v>
      </c>
      <c r="Q9" s="32">
        <v>14.5</v>
      </c>
      <c r="R9" s="30"/>
      <c r="S9" s="30"/>
    </row>
    <row r="10" spans="1:28" ht="19" x14ac:dyDescent="0.25">
      <c r="B10" s="30"/>
      <c r="C10" s="30"/>
      <c r="D10" s="30"/>
      <c r="E10" s="30"/>
      <c r="P10" s="30"/>
      <c r="Q10" s="30"/>
      <c r="R10" s="30"/>
      <c r="S10" s="30"/>
    </row>
    <row r="11" spans="1:28" ht="19" x14ac:dyDescent="0.25">
      <c r="B11" s="30"/>
      <c r="C11" s="30"/>
      <c r="D11" s="30"/>
      <c r="E11" s="30"/>
      <c r="P11" s="30"/>
      <c r="Q11" s="30"/>
      <c r="R11" s="30"/>
      <c r="S11" s="30"/>
    </row>
    <row r="12" spans="1:28" ht="19" x14ac:dyDescent="0.25">
      <c r="B12" s="30"/>
      <c r="C12" s="30"/>
      <c r="D12" s="30"/>
      <c r="E12" s="30"/>
      <c r="P12" s="30"/>
      <c r="Q12" s="30"/>
      <c r="R12" s="30"/>
      <c r="S12" s="30"/>
    </row>
    <row r="13" spans="1:28" ht="19" x14ac:dyDescent="0.25">
      <c r="B13" s="33"/>
      <c r="C13" s="33"/>
      <c r="D13" s="33"/>
      <c r="E13" s="34"/>
      <c r="P13" s="33"/>
      <c r="Q13" s="33"/>
      <c r="R13" s="33"/>
      <c r="S13" s="34"/>
    </row>
    <row r="14" spans="1:28" ht="19" x14ac:dyDescent="0.25">
      <c r="B14" s="41" t="s">
        <v>20</v>
      </c>
      <c r="C14" s="47" t="s">
        <v>15</v>
      </c>
      <c r="D14" s="47" t="s">
        <v>16</v>
      </c>
      <c r="E14" s="47" t="s">
        <v>0</v>
      </c>
      <c r="P14" s="45" t="s">
        <v>20</v>
      </c>
      <c r="Q14" s="46" t="s">
        <v>15</v>
      </c>
      <c r="R14" s="46" t="s">
        <v>16</v>
      </c>
      <c r="S14" s="46" t="s">
        <v>0</v>
      </c>
    </row>
    <row r="15" spans="1:28" ht="19" x14ac:dyDescent="0.25">
      <c r="B15" s="42" t="s">
        <v>1</v>
      </c>
      <c r="C15" s="35">
        <v>180</v>
      </c>
      <c r="D15" s="36" t="str">
        <f t="shared" ref="D15:D26" si="0">IF(C15-$C$6&lt;=0,"",C15-$C$6)</f>
        <v/>
      </c>
      <c r="E15" s="31">
        <f t="shared" ref="E15:E26" si="1">$C$6</f>
        <v>400</v>
      </c>
      <c r="P15" s="42" t="s">
        <v>1</v>
      </c>
      <c r="Q15" s="35">
        <v>180</v>
      </c>
      <c r="R15" s="36" t="str">
        <f>IF(Q15-$Q$6&lt;=0,"",Q15-$Q$6)</f>
        <v/>
      </c>
      <c r="S15" s="31">
        <f t="shared" ref="S15:S26" si="2">$Q$6</f>
        <v>200</v>
      </c>
    </row>
    <row r="16" spans="1:28" ht="19" x14ac:dyDescent="0.25">
      <c r="B16" s="42" t="s">
        <v>2</v>
      </c>
      <c r="C16" s="35">
        <v>140</v>
      </c>
      <c r="D16" s="36" t="str">
        <f t="shared" si="0"/>
        <v/>
      </c>
      <c r="E16" s="31">
        <f t="shared" si="1"/>
        <v>400</v>
      </c>
      <c r="P16" s="42" t="s">
        <v>2</v>
      </c>
      <c r="Q16" s="35">
        <v>140</v>
      </c>
      <c r="R16" s="36" t="str">
        <f t="shared" ref="R16:R26" si="3">IF(Q16-$Q$6&lt;=0,"",Q16-$Q$6)</f>
        <v/>
      </c>
      <c r="S16" s="31">
        <f t="shared" si="2"/>
        <v>200</v>
      </c>
    </row>
    <row r="17" spans="2:19" ht="19" x14ac:dyDescent="0.25">
      <c r="B17" s="42" t="s">
        <v>3</v>
      </c>
      <c r="C17" s="35">
        <v>190</v>
      </c>
      <c r="D17" s="36" t="str">
        <f t="shared" si="0"/>
        <v/>
      </c>
      <c r="E17" s="31">
        <f t="shared" si="1"/>
        <v>400</v>
      </c>
      <c r="P17" s="42" t="s">
        <v>3</v>
      </c>
      <c r="Q17" s="35">
        <v>220</v>
      </c>
      <c r="R17" s="36">
        <f t="shared" si="3"/>
        <v>20</v>
      </c>
      <c r="S17" s="31">
        <f t="shared" si="2"/>
        <v>200</v>
      </c>
    </row>
    <row r="18" spans="2:19" ht="19" x14ac:dyDescent="0.25">
      <c r="B18" s="42" t="s">
        <v>4</v>
      </c>
      <c r="C18" s="35">
        <v>200</v>
      </c>
      <c r="D18" s="36" t="str">
        <f t="shared" si="0"/>
        <v/>
      </c>
      <c r="E18" s="31">
        <f t="shared" si="1"/>
        <v>400</v>
      </c>
      <c r="P18" s="42" t="s">
        <v>4</v>
      </c>
      <c r="Q18" s="35">
        <v>210</v>
      </c>
      <c r="R18" s="36">
        <f t="shared" si="3"/>
        <v>10</v>
      </c>
      <c r="S18" s="31">
        <f t="shared" si="2"/>
        <v>200</v>
      </c>
    </row>
    <row r="19" spans="2:19" ht="19" x14ac:dyDescent="0.25">
      <c r="B19" s="42" t="s">
        <v>5</v>
      </c>
      <c r="C19" s="35">
        <v>230</v>
      </c>
      <c r="D19" s="36" t="str">
        <f t="shared" si="0"/>
        <v/>
      </c>
      <c r="E19" s="31">
        <f t="shared" si="1"/>
        <v>400</v>
      </c>
      <c r="P19" s="42" t="s">
        <v>5</v>
      </c>
      <c r="Q19" s="35">
        <v>230</v>
      </c>
      <c r="R19" s="36">
        <f t="shared" si="3"/>
        <v>30</v>
      </c>
      <c r="S19" s="31">
        <f t="shared" si="2"/>
        <v>200</v>
      </c>
    </row>
    <row r="20" spans="2:19" ht="19" x14ac:dyDescent="0.25">
      <c r="B20" s="42" t="s">
        <v>6</v>
      </c>
      <c r="C20" s="35">
        <v>250</v>
      </c>
      <c r="D20" s="36" t="str">
        <f t="shared" si="0"/>
        <v/>
      </c>
      <c r="E20" s="31">
        <f t="shared" si="1"/>
        <v>400</v>
      </c>
      <c r="P20" s="42" t="s">
        <v>6</v>
      </c>
      <c r="Q20" s="35">
        <v>250</v>
      </c>
      <c r="R20" s="36">
        <f t="shared" si="3"/>
        <v>50</v>
      </c>
      <c r="S20" s="31">
        <f t="shared" si="2"/>
        <v>200</v>
      </c>
    </row>
    <row r="21" spans="2:19" ht="19" x14ac:dyDescent="0.25">
      <c r="B21" s="42" t="s">
        <v>7</v>
      </c>
      <c r="C21" s="35">
        <v>222</v>
      </c>
      <c r="D21" s="36" t="str">
        <f t="shared" si="0"/>
        <v/>
      </c>
      <c r="E21" s="31">
        <f t="shared" si="1"/>
        <v>400</v>
      </c>
      <c r="P21" s="42" t="s">
        <v>7</v>
      </c>
      <c r="Q21" s="35">
        <v>222</v>
      </c>
      <c r="R21" s="36">
        <f t="shared" si="3"/>
        <v>22</v>
      </c>
      <c r="S21" s="31">
        <f t="shared" si="2"/>
        <v>200</v>
      </c>
    </row>
    <row r="22" spans="2:19" ht="19" x14ac:dyDescent="0.25">
      <c r="B22" s="42" t="s">
        <v>8</v>
      </c>
      <c r="C22" s="35">
        <v>240</v>
      </c>
      <c r="D22" s="36" t="str">
        <f t="shared" si="0"/>
        <v/>
      </c>
      <c r="E22" s="31">
        <f t="shared" si="1"/>
        <v>400</v>
      </c>
      <c r="P22" s="42" t="s">
        <v>8</v>
      </c>
      <c r="Q22" s="35">
        <v>240</v>
      </c>
      <c r="R22" s="36">
        <f t="shared" si="3"/>
        <v>40</v>
      </c>
      <c r="S22" s="31">
        <f t="shared" si="2"/>
        <v>200</v>
      </c>
    </row>
    <row r="23" spans="2:19" ht="19" x14ac:dyDescent="0.25">
      <c r="B23" s="42" t="s">
        <v>9</v>
      </c>
      <c r="C23" s="35">
        <v>200</v>
      </c>
      <c r="D23" s="36" t="str">
        <f t="shared" si="0"/>
        <v/>
      </c>
      <c r="E23" s="31">
        <f t="shared" si="1"/>
        <v>400</v>
      </c>
      <c r="P23" s="42" t="s">
        <v>9</v>
      </c>
      <c r="Q23" s="35">
        <v>200</v>
      </c>
      <c r="R23" s="36" t="str">
        <f t="shared" si="3"/>
        <v/>
      </c>
      <c r="S23" s="31">
        <f t="shared" si="2"/>
        <v>200</v>
      </c>
    </row>
    <row r="24" spans="2:19" ht="19" x14ac:dyDescent="0.25">
      <c r="B24" s="42" t="s">
        <v>10</v>
      </c>
      <c r="C24" s="35">
        <v>190</v>
      </c>
      <c r="D24" s="36" t="str">
        <f t="shared" si="0"/>
        <v/>
      </c>
      <c r="E24" s="31">
        <f t="shared" si="1"/>
        <v>400</v>
      </c>
      <c r="P24" s="42" t="s">
        <v>10</v>
      </c>
      <c r="Q24" s="35">
        <v>190</v>
      </c>
      <c r="R24" s="36" t="str">
        <f t="shared" si="3"/>
        <v/>
      </c>
      <c r="S24" s="31">
        <f t="shared" si="2"/>
        <v>200</v>
      </c>
    </row>
    <row r="25" spans="2:19" ht="19" x14ac:dyDescent="0.25">
      <c r="B25" s="42" t="s">
        <v>11</v>
      </c>
      <c r="C25" s="35">
        <v>180</v>
      </c>
      <c r="D25" s="36" t="str">
        <f t="shared" si="0"/>
        <v/>
      </c>
      <c r="E25" s="31">
        <f t="shared" si="1"/>
        <v>400</v>
      </c>
      <c r="P25" s="42" t="s">
        <v>11</v>
      </c>
      <c r="Q25" s="35">
        <v>180</v>
      </c>
      <c r="R25" s="36" t="str">
        <f t="shared" si="3"/>
        <v/>
      </c>
      <c r="S25" s="31">
        <f t="shared" si="2"/>
        <v>200</v>
      </c>
    </row>
    <row r="26" spans="2:19" ht="19" x14ac:dyDescent="0.25">
      <c r="B26" s="42" t="s">
        <v>12</v>
      </c>
      <c r="C26" s="35">
        <v>190</v>
      </c>
      <c r="D26" s="36" t="str">
        <f t="shared" si="0"/>
        <v/>
      </c>
      <c r="E26" s="31">
        <f t="shared" si="1"/>
        <v>400</v>
      </c>
      <c r="P26" s="42" t="s">
        <v>12</v>
      </c>
      <c r="Q26" s="35">
        <v>190</v>
      </c>
      <c r="R26" s="36" t="str">
        <f t="shared" si="3"/>
        <v/>
      </c>
      <c r="S26" s="31">
        <f t="shared" si="2"/>
        <v>200</v>
      </c>
    </row>
    <row r="27" spans="2:19" ht="19" x14ac:dyDescent="0.25">
      <c r="B27" s="57" t="s">
        <v>17</v>
      </c>
      <c r="C27" s="57"/>
      <c r="D27" s="43">
        <f>SUM(D15:D26)</f>
        <v>0</v>
      </c>
      <c r="E27" s="34"/>
      <c r="P27" s="57" t="s">
        <v>17</v>
      </c>
      <c r="Q27" s="57"/>
      <c r="R27" s="43">
        <f>SUM(R15:R26)</f>
        <v>172</v>
      </c>
      <c r="S27" s="34"/>
    </row>
    <row r="28" spans="2:19" ht="19" x14ac:dyDescent="0.25">
      <c r="B28" s="34"/>
      <c r="C28" s="34"/>
      <c r="D28" s="34"/>
      <c r="E28" s="34"/>
      <c r="P28" s="34"/>
      <c r="Q28" s="34"/>
      <c r="R28" s="34"/>
      <c r="S28" s="34"/>
    </row>
    <row r="29" spans="2:19" ht="19" x14ac:dyDescent="0.25">
      <c r="B29" s="41" t="s">
        <v>25</v>
      </c>
      <c r="C29" s="31"/>
      <c r="D29" s="34"/>
      <c r="E29" s="34"/>
      <c r="P29" s="41" t="s">
        <v>25</v>
      </c>
      <c r="Q29" s="31">
        <f>Q6</f>
        <v>200</v>
      </c>
      <c r="R29" s="34"/>
      <c r="S29" s="34"/>
    </row>
    <row r="30" spans="2:19" ht="19" x14ac:dyDescent="0.25">
      <c r="B30" s="42" t="s">
        <v>19</v>
      </c>
      <c r="C30" s="31">
        <f>($C$6*$C$7)+($C$6*$C$8)</f>
        <v>1568</v>
      </c>
      <c r="D30" s="34"/>
      <c r="E30" s="34"/>
      <c r="P30" s="42" t="s">
        <v>19</v>
      </c>
      <c r="Q30" s="31">
        <f>($Q$6*$Q$7)+($Q$6*$Q$8)</f>
        <v>784</v>
      </c>
      <c r="R30" s="34"/>
      <c r="S30" s="34"/>
    </row>
    <row r="31" spans="2:19" ht="19" x14ac:dyDescent="0.25">
      <c r="B31" s="38" t="s">
        <v>28</v>
      </c>
      <c r="C31" s="39">
        <f>C30*12</f>
        <v>18816</v>
      </c>
      <c r="D31" s="34"/>
      <c r="E31" s="34"/>
      <c r="P31" s="38" t="s">
        <v>28</v>
      </c>
      <c r="Q31" s="39">
        <f>Q30*12</f>
        <v>9408</v>
      </c>
      <c r="R31" s="34"/>
      <c r="S31" s="34"/>
    </row>
    <row r="32" spans="2:19" ht="19" x14ac:dyDescent="0.25">
      <c r="B32" s="34"/>
      <c r="C32" s="34"/>
      <c r="D32" s="34"/>
      <c r="E32" s="34"/>
      <c r="P32" s="34"/>
      <c r="Q32" s="34"/>
      <c r="R32" s="34"/>
      <c r="S32" s="34"/>
    </row>
    <row r="33" spans="2:19" ht="19" x14ac:dyDescent="0.25">
      <c r="B33" s="41" t="s">
        <v>29</v>
      </c>
      <c r="C33" s="31">
        <f>C6</f>
        <v>400</v>
      </c>
      <c r="D33" s="34"/>
      <c r="E33" s="34"/>
      <c r="P33" s="41" t="s">
        <v>29</v>
      </c>
      <c r="Q33" s="31"/>
      <c r="R33" s="34"/>
      <c r="S33" s="34"/>
    </row>
    <row r="34" spans="2:19" ht="19" x14ac:dyDescent="0.25">
      <c r="B34" s="42" t="s">
        <v>21</v>
      </c>
      <c r="C34" s="31">
        <f>D27*C9</f>
        <v>0</v>
      </c>
      <c r="D34" s="34"/>
      <c r="E34" s="34"/>
      <c r="P34" s="42" t="s">
        <v>21</v>
      </c>
      <c r="Q34" s="31">
        <f>R27*Q9</f>
        <v>2494</v>
      </c>
      <c r="R34" s="34"/>
      <c r="S34" s="34"/>
    </row>
    <row r="35" spans="2:19" ht="19" x14ac:dyDescent="0.25">
      <c r="B35" s="38" t="s">
        <v>26</v>
      </c>
      <c r="C35" s="39">
        <f>C31+C34</f>
        <v>18816</v>
      </c>
      <c r="D35" s="34"/>
      <c r="E35" s="34"/>
      <c r="P35" s="38" t="s">
        <v>26</v>
      </c>
      <c r="Q35" s="39">
        <f>Q31+Q34</f>
        <v>11902</v>
      </c>
      <c r="R35" s="34"/>
      <c r="S35" s="34"/>
    </row>
    <row r="36" spans="2:19" ht="19" x14ac:dyDescent="0.25">
      <c r="B36" s="34"/>
      <c r="C36" s="34"/>
      <c r="D36" s="34"/>
      <c r="E36" s="34"/>
      <c r="P36" s="34"/>
      <c r="Q36" s="34"/>
      <c r="R36" s="34"/>
      <c r="S36" s="34"/>
    </row>
    <row r="37" spans="2:19" ht="19" x14ac:dyDescent="0.25">
      <c r="B37" s="41" t="s">
        <v>22</v>
      </c>
      <c r="C37" s="32">
        <v>220</v>
      </c>
      <c r="D37" s="34"/>
      <c r="E37" s="34"/>
      <c r="P37" s="41" t="s">
        <v>22</v>
      </c>
      <c r="Q37" s="32">
        <v>220</v>
      </c>
      <c r="R37" s="34"/>
      <c r="S37" s="34"/>
    </row>
    <row r="38" spans="2:19" ht="19" x14ac:dyDescent="0.25">
      <c r="B38" s="42" t="s">
        <v>19</v>
      </c>
      <c r="C38" s="31">
        <f>($C$37*$C$7)+($C$37*$C$8)</f>
        <v>862.4</v>
      </c>
      <c r="D38" s="34"/>
      <c r="E38" s="34"/>
      <c r="P38" s="42" t="s">
        <v>19</v>
      </c>
      <c r="Q38" s="31">
        <f>($Q$37*$Q$7)+($C$37*$Q$8)</f>
        <v>862.4</v>
      </c>
      <c r="R38" s="34"/>
      <c r="S38" s="34"/>
    </row>
    <row r="39" spans="2:19" ht="19" x14ac:dyDescent="0.25">
      <c r="B39" s="42" t="s">
        <v>23</v>
      </c>
      <c r="C39" s="36">
        <f>C38*12</f>
        <v>10348.799999999999</v>
      </c>
      <c r="D39" s="34"/>
      <c r="E39" s="37"/>
      <c r="P39" s="42" t="s">
        <v>23</v>
      </c>
      <c r="Q39" s="36">
        <f>Q38*12</f>
        <v>10348.799999999999</v>
      </c>
      <c r="R39" s="34"/>
      <c r="S39" s="37"/>
    </row>
    <row r="40" spans="2:19" ht="19" x14ac:dyDescent="0.25">
      <c r="B40" s="42" t="s">
        <v>21</v>
      </c>
      <c r="C40" s="31">
        <f>Sheet1!E50*C9</f>
        <v>899</v>
      </c>
      <c r="D40" s="34"/>
      <c r="E40" s="34"/>
      <c r="P40" s="42" t="s">
        <v>21</v>
      </c>
      <c r="Q40" s="31">
        <f>Sheet1!S50*Q9</f>
        <v>899</v>
      </c>
      <c r="R40" s="34"/>
      <c r="S40" s="34"/>
    </row>
    <row r="41" spans="2:19" ht="19" x14ac:dyDescent="0.25">
      <c r="B41" s="42" t="s">
        <v>26</v>
      </c>
      <c r="C41" s="36">
        <f>C40+C39</f>
        <v>11247.8</v>
      </c>
      <c r="D41" s="34"/>
      <c r="E41" s="34"/>
      <c r="P41" s="42" t="s">
        <v>26</v>
      </c>
      <c r="Q41" s="36">
        <f>Q40+Q39</f>
        <v>11247.8</v>
      </c>
      <c r="R41" s="34"/>
      <c r="S41" s="34"/>
    </row>
    <row r="42" spans="2:19" ht="19" x14ac:dyDescent="0.25">
      <c r="B42" s="38" t="s">
        <v>24</v>
      </c>
      <c r="C42" s="39">
        <f>C35-C41</f>
        <v>7568.2000000000007</v>
      </c>
      <c r="D42" s="34"/>
      <c r="E42" s="34"/>
      <c r="P42" s="38" t="s">
        <v>24</v>
      </c>
      <c r="Q42" s="39">
        <f>Q35-Q41</f>
        <v>654.20000000000073</v>
      </c>
      <c r="R42" s="34"/>
      <c r="S42" s="34"/>
    </row>
    <row r="43" spans="2:19" ht="19" x14ac:dyDescent="0.25">
      <c r="B43" s="34"/>
      <c r="C43" s="34"/>
      <c r="D43" s="34"/>
      <c r="E43" s="34"/>
      <c r="P43" s="34"/>
      <c r="Q43" s="34"/>
      <c r="R43" s="34"/>
      <c r="S43" s="34"/>
    </row>
    <row r="44" spans="2:19" ht="19" x14ac:dyDescent="0.25">
      <c r="B44" s="41" t="s">
        <v>27</v>
      </c>
      <c r="C44" s="32">
        <v>250</v>
      </c>
      <c r="D44" s="34"/>
      <c r="E44" s="34"/>
      <c r="P44" s="41" t="s">
        <v>27</v>
      </c>
      <c r="Q44" s="32">
        <v>250</v>
      </c>
      <c r="R44" s="34"/>
      <c r="S44" s="34"/>
    </row>
    <row r="45" spans="2:19" ht="19" x14ac:dyDescent="0.25">
      <c r="B45" s="42" t="s">
        <v>19</v>
      </c>
      <c r="C45" s="31">
        <f>($C$44*$C$7)+($C$44*$C$8)</f>
        <v>980</v>
      </c>
      <c r="D45" s="34"/>
      <c r="E45" s="34"/>
      <c r="P45" s="42" t="s">
        <v>19</v>
      </c>
      <c r="Q45" s="31">
        <f>($Q$44*$Q$7)+($Q$44*$Q$8)</f>
        <v>980</v>
      </c>
      <c r="R45" s="34"/>
      <c r="S45" s="34"/>
    </row>
    <row r="46" spans="2:19" ht="19" x14ac:dyDescent="0.25">
      <c r="B46" s="42" t="s">
        <v>23</v>
      </c>
      <c r="C46" s="36">
        <f>C45*12</f>
        <v>11760</v>
      </c>
      <c r="D46" s="34"/>
      <c r="E46" s="34"/>
      <c r="P46" s="42" t="s">
        <v>23</v>
      </c>
      <c r="Q46" s="36">
        <f>Q45*12</f>
        <v>11760</v>
      </c>
      <c r="R46" s="34"/>
      <c r="S46" s="34"/>
    </row>
    <row r="47" spans="2:19" ht="19" x14ac:dyDescent="0.25">
      <c r="B47" s="42" t="s">
        <v>21</v>
      </c>
      <c r="C47" s="40">
        <f>Sheet1!J50*C9</f>
        <v>0</v>
      </c>
      <c r="D47" s="34"/>
      <c r="E47" s="34"/>
      <c r="P47" s="42" t="s">
        <v>21</v>
      </c>
      <c r="Q47" s="40">
        <f>Sheet1!X50*Q9</f>
        <v>0</v>
      </c>
      <c r="R47" s="34"/>
      <c r="S47" s="34"/>
    </row>
    <row r="48" spans="2:19" ht="19" x14ac:dyDescent="0.25">
      <c r="B48" s="42" t="s">
        <v>26</v>
      </c>
      <c r="C48" s="36">
        <f>C47+C46</f>
        <v>11760</v>
      </c>
      <c r="D48" s="34"/>
      <c r="E48" s="34"/>
      <c r="P48" s="42" t="s">
        <v>26</v>
      </c>
      <c r="Q48" s="36">
        <f>Q47+Q46</f>
        <v>11760</v>
      </c>
      <c r="R48" s="34"/>
      <c r="S48" s="34"/>
    </row>
    <row r="49" spans="2:19" ht="19" x14ac:dyDescent="0.25">
      <c r="B49" s="38" t="s">
        <v>24</v>
      </c>
      <c r="C49" s="39">
        <f>C35-C48</f>
        <v>7056</v>
      </c>
      <c r="D49" s="34"/>
      <c r="E49" s="34"/>
      <c r="P49" s="38" t="s">
        <v>24</v>
      </c>
      <c r="Q49" s="39">
        <f>Q35-Q48</f>
        <v>142</v>
      </c>
      <c r="R49" s="34"/>
      <c r="S49" s="34"/>
    </row>
  </sheetData>
  <mergeCells count="9">
    <mergeCell ref="B27:C27"/>
    <mergeCell ref="P27:Q27"/>
    <mergeCell ref="A3:B3"/>
    <mergeCell ref="O3:P3"/>
    <mergeCell ref="A1:X1"/>
    <mergeCell ref="K4:M6"/>
    <mergeCell ref="A2:XFD2"/>
    <mergeCell ref="B5:C5"/>
    <mergeCell ref="P5:Q5"/>
  </mergeCells>
  <dataValidations count="7">
    <dataValidation allowBlank="1" showInputMessage="1" showErrorMessage="1" prompt="You can find this value in your electricity bills._x000a_Sometimes your electricity bills are issued every 2 months, thus fill this table every second month. _x000a_" sqref="C15:C26 Q15:Q26" xr:uid="{72FEBFD2-DD43-BD4F-B413-4C816FDC3A5F}"/>
    <dataValidation allowBlank="1" showInputMessage="1" showErrorMessage="1" prompt="You can find this value in your electricity bills or from your contract with your electricity supplier. " sqref="C6:C9 Q6:Q9" xr:uid="{D9176316-7D9D-7349-9565-2CCDE16690B4}"/>
    <dataValidation allowBlank="1" showInputMessage="1" showErrorMessage="1" prompt="If you know your annual MIC excess, you can insert it directedly in this cell without filling the monthly kVA. However, the monthly kVA graph won’t be generated. " sqref="D27 R27" xr:uid="{840A4556-E780-514D-9F79-9413D4D3930B}"/>
    <dataValidation allowBlank="1" showInputMessage="1" showErrorMessage="1" promptTitle="Distribution Use of System " prompt="Is the charges for installing and maintaining the distribution networks " sqref="B7 P7" xr:uid="{2EFC22CC-736A-764B-9B52-769A0AA18C83}"/>
    <dataValidation allowBlank="1" showInputMessage="1" showErrorMessage="1" prompt="The current MIC limit_x000a_" sqref="B6 P6" xr:uid="{76A16617-36D2-404D-984A-C6C78B84BCAE}"/>
    <dataValidation allowBlank="1" showInputMessage="1" showErrorMessage="1" promptTitle="Public Service Obligation Levy" prompt="It is charged in one of two ways; _x000a__x0009_1._x0009_If the MIC is less than 30 KVA it is charged at a one off flat rate._x000a__x0009_2._x0009_If the MIC is 30 KVA or above then it's charged at a rate per KVA_x000a_" sqref="B8 P8" xr:uid="{0471EB57-7AB6-A14D-B109-526352095CC3}"/>
    <dataValidation allowBlank="1" showInputMessage="1" showErrorMessage="1" prompt="The excess kVA charge " sqref="B9 P9" xr:uid="{AA1BA694-D978-9849-81CB-01BF23DB2C70}"/>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5459B-7A39-C548-A9E5-C0C4A21ED922}">
  <dimension ref="B1:S47"/>
  <sheetViews>
    <sheetView tabSelected="1" workbookViewId="0">
      <selection activeCell="H7" sqref="H7"/>
    </sheetView>
  </sheetViews>
  <sheetFormatPr baseColWidth="10" defaultRowHeight="16" x14ac:dyDescent="0.2"/>
  <cols>
    <col min="2" max="2" width="34.1640625" customWidth="1"/>
    <col min="3" max="3" width="76.6640625" customWidth="1"/>
    <col min="4" max="4" width="14.5" customWidth="1"/>
    <col min="5" max="5" width="11.6640625" customWidth="1"/>
    <col min="10" max="10" width="11.5" bestFit="1" customWidth="1"/>
    <col min="16" max="24" width="10.83203125" customWidth="1"/>
  </cols>
  <sheetData>
    <row r="1" spans="2:19" x14ac:dyDescent="0.2">
      <c r="B1" s="68" t="s">
        <v>34</v>
      </c>
      <c r="C1" s="69"/>
      <c r="G1" s="2"/>
      <c r="H1" s="2"/>
      <c r="I1" s="2"/>
      <c r="J1" s="2"/>
      <c r="K1" s="2"/>
      <c r="L1" s="2"/>
      <c r="M1" s="2"/>
      <c r="N1" s="2"/>
      <c r="O1" s="2"/>
      <c r="P1" s="2"/>
      <c r="Q1" s="2"/>
      <c r="R1" s="2"/>
      <c r="S1" s="1"/>
    </row>
    <row r="2" spans="2:19" ht="44" customHeight="1" x14ac:dyDescent="0.2">
      <c r="B2" s="70"/>
      <c r="C2" s="70"/>
      <c r="G2" s="1"/>
      <c r="H2" s="1"/>
      <c r="I2" s="1"/>
      <c r="J2" s="1"/>
      <c r="K2" s="1"/>
      <c r="L2" s="1"/>
      <c r="M2" s="2"/>
      <c r="N2" s="1"/>
      <c r="O2" s="1"/>
      <c r="P2" s="1"/>
      <c r="Q2" s="1"/>
      <c r="R2" s="1"/>
      <c r="S2" s="1"/>
    </row>
    <row r="3" spans="2:19" ht="66" customHeight="1" x14ac:dyDescent="0.25">
      <c r="B3" s="66" t="s">
        <v>30</v>
      </c>
      <c r="C3" s="67"/>
      <c r="D3" s="15"/>
      <c r="E3" s="15"/>
      <c r="F3" s="1"/>
      <c r="G3" s="1"/>
      <c r="K3" s="1"/>
      <c r="L3" s="1"/>
      <c r="M3" s="2"/>
      <c r="N3" s="1"/>
      <c r="O3" s="1"/>
      <c r="P3" s="1"/>
      <c r="Q3" s="1"/>
      <c r="R3" s="1"/>
      <c r="S3" s="1"/>
    </row>
    <row r="4" spans="2:19" ht="21" x14ac:dyDescent="0.25">
      <c r="B4" s="53" t="s">
        <v>13</v>
      </c>
      <c r="C4" s="16"/>
      <c r="D4" s="17"/>
      <c r="E4" s="17"/>
    </row>
    <row r="5" spans="2:19" ht="21" x14ac:dyDescent="0.25">
      <c r="B5" s="54" t="s">
        <v>35</v>
      </c>
      <c r="C5" s="19"/>
      <c r="D5" s="17"/>
      <c r="E5" s="17"/>
    </row>
    <row r="6" spans="2:19" ht="21" x14ac:dyDescent="0.25">
      <c r="B6" s="54" t="s">
        <v>18</v>
      </c>
      <c r="C6" s="19"/>
      <c r="D6" s="17"/>
      <c r="E6" s="17"/>
    </row>
    <row r="7" spans="2:19" ht="21" x14ac:dyDescent="0.25">
      <c r="B7" s="54" t="s">
        <v>14</v>
      </c>
      <c r="C7" s="19"/>
      <c r="D7" s="17"/>
      <c r="E7" s="17"/>
    </row>
    <row r="8" spans="2:19" ht="21" x14ac:dyDescent="0.25">
      <c r="B8" s="17"/>
      <c r="C8" s="17"/>
      <c r="D8" s="17"/>
      <c r="E8" s="17"/>
    </row>
    <row r="9" spans="2:19" ht="21" x14ac:dyDescent="0.25">
      <c r="B9" s="17"/>
      <c r="C9" s="17"/>
      <c r="D9" s="17"/>
      <c r="E9" s="17"/>
    </row>
    <row r="10" spans="2:19" ht="21" x14ac:dyDescent="0.25">
      <c r="B10" s="17"/>
      <c r="C10" s="17"/>
      <c r="D10" s="17"/>
      <c r="E10" s="17"/>
    </row>
    <row r="11" spans="2:19" ht="21" x14ac:dyDescent="0.25">
      <c r="B11" s="20"/>
      <c r="C11" s="20"/>
      <c r="D11" s="20"/>
      <c r="E11" s="21"/>
    </row>
    <row r="12" spans="2:19" ht="21" x14ac:dyDescent="0.25">
      <c r="B12" s="49" t="s">
        <v>20</v>
      </c>
      <c r="C12" s="50" t="s">
        <v>15</v>
      </c>
      <c r="D12" s="50" t="s">
        <v>16</v>
      </c>
      <c r="E12" s="51" t="s">
        <v>0</v>
      </c>
    </row>
    <row r="13" spans="2:19" ht="21" x14ac:dyDescent="0.25">
      <c r="B13" s="48" t="s">
        <v>1</v>
      </c>
      <c r="C13" s="22"/>
      <c r="D13" s="23" t="str">
        <f t="shared" ref="D13:D24" si="0">IF(C13-$C$4&lt;=0,"",C13-$C$4)</f>
        <v/>
      </c>
      <c r="E13" s="18">
        <f>$C$4</f>
        <v>0</v>
      </c>
    </row>
    <row r="14" spans="2:19" ht="21" x14ac:dyDescent="0.25">
      <c r="B14" s="48" t="s">
        <v>2</v>
      </c>
      <c r="C14" s="22"/>
      <c r="D14" s="23" t="str">
        <f t="shared" si="0"/>
        <v/>
      </c>
      <c r="E14" s="18">
        <f t="shared" ref="E14:E24" si="1">$C$4</f>
        <v>0</v>
      </c>
    </row>
    <row r="15" spans="2:19" ht="21" x14ac:dyDescent="0.25">
      <c r="B15" s="48" t="s">
        <v>3</v>
      </c>
      <c r="C15" s="22"/>
      <c r="D15" s="23" t="str">
        <f t="shared" si="0"/>
        <v/>
      </c>
      <c r="E15" s="18">
        <f t="shared" si="1"/>
        <v>0</v>
      </c>
    </row>
    <row r="16" spans="2:19" ht="21" x14ac:dyDescent="0.25">
      <c r="B16" s="48" t="s">
        <v>4</v>
      </c>
      <c r="C16" s="22"/>
      <c r="D16" s="23" t="str">
        <f t="shared" si="0"/>
        <v/>
      </c>
      <c r="E16" s="18">
        <f t="shared" si="1"/>
        <v>0</v>
      </c>
    </row>
    <row r="17" spans="2:5" ht="21" x14ac:dyDescent="0.25">
      <c r="B17" s="48" t="s">
        <v>5</v>
      </c>
      <c r="C17" s="22"/>
      <c r="D17" s="23" t="str">
        <f t="shared" si="0"/>
        <v/>
      </c>
      <c r="E17" s="18">
        <f t="shared" si="1"/>
        <v>0</v>
      </c>
    </row>
    <row r="18" spans="2:5" ht="21" x14ac:dyDescent="0.25">
      <c r="B18" s="48" t="s">
        <v>6</v>
      </c>
      <c r="C18" s="22"/>
      <c r="D18" s="23" t="str">
        <f t="shared" si="0"/>
        <v/>
      </c>
      <c r="E18" s="18">
        <f t="shared" si="1"/>
        <v>0</v>
      </c>
    </row>
    <row r="19" spans="2:5" ht="21" x14ac:dyDescent="0.25">
      <c r="B19" s="48" t="s">
        <v>7</v>
      </c>
      <c r="C19" s="22"/>
      <c r="D19" s="23" t="str">
        <f t="shared" si="0"/>
        <v/>
      </c>
      <c r="E19" s="18">
        <f t="shared" si="1"/>
        <v>0</v>
      </c>
    </row>
    <row r="20" spans="2:5" ht="21" x14ac:dyDescent="0.25">
      <c r="B20" s="48" t="s">
        <v>8</v>
      </c>
      <c r="C20" s="22"/>
      <c r="D20" s="23" t="str">
        <f t="shared" si="0"/>
        <v/>
      </c>
      <c r="E20" s="18">
        <f t="shared" si="1"/>
        <v>0</v>
      </c>
    </row>
    <row r="21" spans="2:5" ht="21" x14ac:dyDescent="0.25">
      <c r="B21" s="48" t="s">
        <v>9</v>
      </c>
      <c r="C21" s="22"/>
      <c r="D21" s="23" t="str">
        <f t="shared" si="0"/>
        <v/>
      </c>
      <c r="E21" s="18">
        <f t="shared" si="1"/>
        <v>0</v>
      </c>
    </row>
    <row r="22" spans="2:5" ht="21" x14ac:dyDescent="0.25">
      <c r="B22" s="48" t="s">
        <v>10</v>
      </c>
      <c r="C22" s="22"/>
      <c r="D22" s="23" t="str">
        <f t="shared" si="0"/>
        <v/>
      </c>
      <c r="E22" s="18">
        <f t="shared" si="1"/>
        <v>0</v>
      </c>
    </row>
    <row r="23" spans="2:5" ht="21" x14ac:dyDescent="0.25">
      <c r="B23" s="48" t="s">
        <v>11</v>
      </c>
      <c r="C23" s="22"/>
      <c r="D23" s="23" t="str">
        <f t="shared" si="0"/>
        <v/>
      </c>
      <c r="E23" s="18">
        <f t="shared" si="1"/>
        <v>0</v>
      </c>
    </row>
    <row r="24" spans="2:5" ht="21" x14ac:dyDescent="0.25">
      <c r="B24" s="48" t="s">
        <v>12</v>
      </c>
      <c r="C24" s="22"/>
      <c r="D24" s="23" t="str">
        <f t="shared" si="0"/>
        <v/>
      </c>
      <c r="E24" s="18">
        <f t="shared" si="1"/>
        <v>0</v>
      </c>
    </row>
    <row r="25" spans="2:5" ht="21" x14ac:dyDescent="0.25">
      <c r="B25" s="65" t="s">
        <v>17</v>
      </c>
      <c r="C25" s="65"/>
      <c r="D25" s="52">
        <f>SUM(D13:D24)</f>
        <v>0</v>
      </c>
      <c r="E25" s="21"/>
    </row>
    <row r="26" spans="2:5" ht="21" x14ac:dyDescent="0.25">
      <c r="B26" s="21"/>
      <c r="C26" s="21"/>
      <c r="D26" s="21"/>
      <c r="E26" s="21"/>
    </row>
    <row r="27" spans="2:5" ht="21" x14ac:dyDescent="0.25">
      <c r="B27" s="49" t="s">
        <v>25</v>
      </c>
      <c r="C27" s="18">
        <f>C4</f>
        <v>0</v>
      </c>
      <c r="D27" s="21"/>
      <c r="E27" s="21"/>
    </row>
    <row r="28" spans="2:5" ht="21" x14ac:dyDescent="0.25">
      <c r="B28" s="48" t="s">
        <v>19</v>
      </c>
      <c r="C28" s="18">
        <f>($C$4*$C$5)+($C$4*$C$6)</f>
        <v>0</v>
      </c>
      <c r="D28" s="21"/>
      <c r="E28" s="21"/>
    </row>
    <row r="29" spans="2:5" ht="21" x14ac:dyDescent="0.25">
      <c r="B29" s="48" t="s">
        <v>28</v>
      </c>
      <c r="C29" s="23">
        <f>C28*12</f>
        <v>0</v>
      </c>
      <c r="D29" s="21"/>
      <c r="E29" s="21"/>
    </row>
    <row r="30" spans="2:5" ht="21" x14ac:dyDescent="0.25">
      <c r="B30" s="21"/>
      <c r="C30" s="21"/>
      <c r="D30" s="21"/>
      <c r="E30" s="21"/>
    </row>
    <row r="31" spans="2:5" ht="21" x14ac:dyDescent="0.25">
      <c r="B31" s="49" t="s">
        <v>29</v>
      </c>
      <c r="C31" s="18"/>
      <c r="D31" s="21"/>
      <c r="E31" s="21"/>
    </row>
    <row r="32" spans="2:5" ht="21" x14ac:dyDescent="0.25">
      <c r="B32" s="48" t="s">
        <v>21</v>
      </c>
      <c r="C32" s="18">
        <f>D25*C7</f>
        <v>0</v>
      </c>
      <c r="D32" s="21"/>
      <c r="E32" s="21"/>
    </row>
    <row r="33" spans="2:5" ht="21" x14ac:dyDescent="0.25">
      <c r="B33" s="48" t="s">
        <v>26</v>
      </c>
      <c r="C33" s="23">
        <f>C29+C32</f>
        <v>0</v>
      </c>
      <c r="D33" s="21"/>
      <c r="E33" s="21"/>
    </row>
    <row r="34" spans="2:5" ht="21" x14ac:dyDescent="0.25">
      <c r="B34" s="21"/>
      <c r="C34" s="21"/>
      <c r="D34" s="21"/>
      <c r="E34" s="21"/>
    </row>
    <row r="35" spans="2:5" ht="21" x14ac:dyDescent="0.25">
      <c r="B35" s="49" t="s">
        <v>22</v>
      </c>
      <c r="C35" s="19"/>
      <c r="D35" s="21"/>
      <c r="E35" s="21"/>
    </row>
    <row r="36" spans="2:5" ht="21" x14ac:dyDescent="0.25">
      <c r="B36" s="48" t="s">
        <v>19</v>
      </c>
      <c r="C36" s="18">
        <f>($C$35*$C$5)+($C$35*$C$6)</f>
        <v>0</v>
      </c>
      <c r="D36" s="21"/>
      <c r="E36" s="21"/>
    </row>
    <row r="37" spans="2:5" ht="21" x14ac:dyDescent="0.25">
      <c r="B37" s="48" t="s">
        <v>23</v>
      </c>
      <c r="C37" s="23">
        <f>C36*12</f>
        <v>0</v>
      </c>
      <c r="D37" s="21"/>
      <c r="E37" s="24"/>
    </row>
    <row r="38" spans="2:5" ht="21" x14ac:dyDescent="0.25">
      <c r="B38" s="48" t="s">
        <v>21</v>
      </c>
      <c r="C38" s="27">
        <f>Sheet1!E21*C7</f>
        <v>0</v>
      </c>
      <c r="D38" s="21"/>
      <c r="E38" s="21"/>
    </row>
    <row r="39" spans="2:5" ht="21" x14ac:dyDescent="0.25">
      <c r="B39" s="48" t="s">
        <v>26</v>
      </c>
      <c r="C39" s="23">
        <f>C38+C37</f>
        <v>0</v>
      </c>
      <c r="D39" s="21"/>
      <c r="E39" s="21"/>
    </row>
    <row r="40" spans="2:5" ht="21" x14ac:dyDescent="0.25">
      <c r="B40" s="25" t="s">
        <v>24</v>
      </c>
      <c r="C40" s="26">
        <f>C33-C39</f>
        <v>0</v>
      </c>
      <c r="D40" s="21"/>
      <c r="E40" s="21"/>
    </row>
    <row r="41" spans="2:5" ht="21" x14ac:dyDescent="0.25">
      <c r="B41" s="21"/>
      <c r="C41" s="21"/>
      <c r="D41" s="21"/>
      <c r="E41" s="21"/>
    </row>
    <row r="42" spans="2:5" ht="21" x14ac:dyDescent="0.25">
      <c r="B42" s="49" t="s">
        <v>27</v>
      </c>
      <c r="C42" s="19"/>
      <c r="D42" s="21"/>
      <c r="E42" s="21"/>
    </row>
    <row r="43" spans="2:5" ht="21" x14ac:dyDescent="0.25">
      <c r="B43" s="48" t="s">
        <v>19</v>
      </c>
      <c r="C43" s="18">
        <f>($C$42*$C$5)+($C$42*$C$6)</f>
        <v>0</v>
      </c>
      <c r="D43" s="21"/>
      <c r="E43" s="21"/>
    </row>
    <row r="44" spans="2:5" ht="21" x14ac:dyDescent="0.25">
      <c r="B44" s="48" t="s">
        <v>23</v>
      </c>
      <c r="C44" s="23">
        <f>C43*12</f>
        <v>0</v>
      </c>
      <c r="D44" s="21"/>
      <c r="E44" s="21"/>
    </row>
    <row r="45" spans="2:5" ht="21" x14ac:dyDescent="0.25">
      <c r="B45" s="48" t="s">
        <v>21</v>
      </c>
      <c r="C45" s="27">
        <f>Sheet1!J21*C7</f>
        <v>0</v>
      </c>
      <c r="D45" s="21"/>
      <c r="E45" s="21"/>
    </row>
    <row r="46" spans="2:5" ht="21" x14ac:dyDescent="0.25">
      <c r="B46" s="48" t="s">
        <v>26</v>
      </c>
      <c r="C46" s="23">
        <f>C45+C44</f>
        <v>0</v>
      </c>
      <c r="D46" s="21"/>
      <c r="E46" s="21"/>
    </row>
    <row r="47" spans="2:5" ht="21" x14ac:dyDescent="0.25">
      <c r="B47" s="25" t="s">
        <v>24</v>
      </c>
      <c r="C47" s="26">
        <f>C33-C46</f>
        <v>0</v>
      </c>
      <c r="D47" s="21"/>
      <c r="E47" s="21"/>
    </row>
  </sheetData>
  <mergeCells count="3">
    <mergeCell ref="B25:C25"/>
    <mergeCell ref="B3:C3"/>
    <mergeCell ref="B1:C2"/>
  </mergeCells>
  <phoneticPr fontId="3" type="noConversion"/>
  <dataValidations count="7">
    <dataValidation allowBlank="1" showInputMessage="1" showErrorMessage="1" prompt="If you know your annual MIC excess, you can insert it directedly in this cell without filling the monthly kVA. However, the monthly kVA graph won’t be generated. " sqref="D25" xr:uid="{D75D7DE5-C9E7-EE45-9DD7-8F2439BF2D5B}"/>
    <dataValidation allowBlank="1" showInputMessage="1" showErrorMessage="1" prompt="You can find this value in your electricity bills or from your contract with your electricity supplier. " sqref="C4:C7" xr:uid="{50544590-77EF-254C-A3B8-DCCA1F1B1613}"/>
    <dataValidation allowBlank="1" showInputMessage="1" showErrorMessage="1" prompt="You can find this value in your electricity bills._x000a_Sometimes your electricity bills are issued every 2 months, thus fill this table every second month. _x000a_" sqref="C13:C24" xr:uid="{B1F16D2B-1CC3-A942-B01A-66D68A1AEE4B}"/>
    <dataValidation allowBlank="1" showInputMessage="1" showErrorMessage="1" prompt="The excess kVA charge " sqref="B7" xr:uid="{8DF521BD-10BC-5648-AF7A-DCD73BB25250}"/>
    <dataValidation allowBlank="1" showInputMessage="1" showErrorMessage="1" promptTitle="Public Service Obligation Levy" prompt="It is charged in one of two ways; _x000a__x0009_1._x0009_If the MIC is less than 30 KVA it is charged at a one off flat rate._x000a__x0009_2._x0009_If the MIC is 30 KVA or above then it's charged at a rate per KVA_x000a_" sqref="B6" xr:uid="{CBA9465B-225D-0440-AFAC-A5BE66AC4CD3}"/>
    <dataValidation allowBlank="1" showInputMessage="1" showErrorMessage="1" prompt="The current MIC limit_x000a_" sqref="B4" xr:uid="{7F6A05EB-2474-9841-9C80-85E1AA80D898}"/>
    <dataValidation allowBlank="1" showInputMessage="1" showErrorMessage="1" promptTitle="Distribution Use of System " prompt="Is the charges for installing and maintaining the distribution networks " sqref="B5" xr:uid="{D45DF04F-400A-C344-A80C-B10320077214}"/>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4D760-783F-6C43-941A-61855D0036EA}">
  <dimension ref="C6:X54"/>
  <sheetViews>
    <sheetView workbookViewId="0">
      <selection activeCell="J58" sqref="J58"/>
    </sheetView>
  </sheetViews>
  <sheetFormatPr baseColWidth="10" defaultRowHeight="16" x14ac:dyDescent="0.2"/>
  <sheetData>
    <row r="6" spans="3:10" ht="17" thickBot="1" x14ac:dyDescent="0.25"/>
    <row r="7" spans="3:10" x14ac:dyDescent="0.2">
      <c r="C7" s="3" t="s">
        <v>22</v>
      </c>
      <c r="H7" s="3" t="s">
        <v>27</v>
      </c>
    </row>
    <row r="8" spans="3:10" x14ac:dyDescent="0.2">
      <c r="C8" t="s">
        <v>20</v>
      </c>
      <c r="D8" t="s">
        <v>15</v>
      </c>
      <c r="E8" t="s">
        <v>16</v>
      </c>
      <c r="H8" t="s">
        <v>20</v>
      </c>
      <c r="I8" t="s">
        <v>15</v>
      </c>
      <c r="J8" t="s">
        <v>16</v>
      </c>
    </row>
    <row r="9" spans="3:10" x14ac:dyDescent="0.2">
      <c r="C9" t="s">
        <v>1</v>
      </c>
      <c r="D9" s="6">
        <f>'MIC Calculator'!$C13</f>
        <v>0</v>
      </c>
      <c r="E9" s="4" t="str">
        <f>IF(D9-'MIC Calculator'!$C$35&lt;=0,"",D9-'MIC Calculator'!$C$35)</f>
        <v/>
      </c>
      <c r="H9" t="s">
        <v>1</v>
      </c>
      <c r="I9" s="6">
        <f>'MIC Calculator'!$C13</f>
        <v>0</v>
      </c>
      <c r="J9" s="4" t="str">
        <f>IF(I9-'MIC Calculator'!$C$42&lt;=0,"",I9-'MIC Calculator'!$C$42)</f>
        <v/>
      </c>
    </row>
    <row r="10" spans="3:10" x14ac:dyDescent="0.2">
      <c r="C10" t="s">
        <v>2</v>
      </c>
      <c r="D10" s="6">
        <f>'MIC Calculator'!$C14</f>
        <v>0</v>
      </c>
      <c r="E10" s="4" t="str">
        <f>IF(D10-'MIC Calculator'!$C$35&lt;=0,"",D10-'MIC Calculator'!$C$35)</f>
        <v/>
      </c>
      <c r="H10" t="s">
        <v>2</v>
      </c>
      <c r="I10" s="6">
        <f>'MIC Calculator'!$C14</f>
        <v>0</v>
      </c>
      <c r="J10" s="4" t="str">
        <f>IF(I10-'MIC Calculator'!$C$42&lt;=0,"",I10-'MIC Calculator'!$C$42)</f>
        <v/>
      </c>
    </row>
    <row r="11" spans="3:10" x14ac:dyDescent="0.2">
      <c r="C11" t="s">
        <v>3</v>
      </c>
      <c r="D11" s="6">
        <f>'MIC Calculator'!$C15</f>
        <v>0</v>
      </c>
      <c r="E11" s="4" t="str">
        <f>IF(D11-'MIC Calculator'!$C$35&lt;=0,"",D11-'MIC Calculator'!$C$35)</f>
        <v/>
      </c>
      <c r="H11" t="s">
        <v>3</v>
      </c>
      <c r="I11" s="6">
        <f>'MIC Calculator'!$C15</f>
        <v>0</v>
      </c>
      <c r="J11" s="4" t="str">
        <f>IF(I11-'MIC Calculator'!$C$42&lt;=0,"",I11-'MIC Calculator'!$C$42)</f>
        <v/>
      </c>
    </row>
    <row r="12" spans="3:10" x14ac:dyDescent="0.2">
      <c r="C12" t="s">
        <v>4</v>
      </c>
      <c r="D12" s="6">
        <f>'MIC Calculator'!$C16</f>
        <v>0</v>
      </c>
      <c r="E12" s="4" t="str">
        <f>IF(D12-'MIC Calculator'!$C$35&lt;=0,"",D12-'MIC Calculator'!$C$35)</f>
        <v/>
      </c>
      <c r="H12" t="s">
        <v>4</v>
      </c>
      <c r="I12" s="6">
        <f>'MIC Calculator'!$C16</f>
        <v>0</v>
      </c>
      <c r="J12" s="4" t="str">
        <f>IF(I12-'MIC Calculator'!$C$42&lt;=0,"",I12-'MIC Calculator'!$C$42)</f>
        <v/>
      </c>
    </row>
    <row r="13" spans="3:10" x14ac:dyDescent="0.2">
      <c r="C13" t="s">
        <v>5</v>
      </c>
      <c r="D13" s="6">
        <f>'MIC Calculator'!$C17</f>
        <v>0</v>
      </c>
      <c r="E13" s="4" t="str">
        <f>IF(D13-'MIC Calculator'!$C$35&lt;=0,"",D13-'MIC Calculator'!$C$35)</f>
        <v/>
      </c>
      <c r="H13" t="s">
        <v>5</v>
      </c>
      <c r="I13" s="6">
        <f>'MIC Calculator'!$C17</f>
        <v>0</v>
      </c>
      <c r="J13" s="4" t="str">
        <f>IF(I13-'MIC Calculator'!$C$42&lt;=0,"",I13-'MIC Calculator'!$C$42)</f>
        <v/>
      </c>
    </row>
    <row r="14" spans="3:10" x14ac:dyDescent="0.2">
      <c r="C14" t="s">
        <v>6</v>
      </c>
      <c r="D14" s="6">
        <f>'MIC Calculator'!$C18</f>
        <v>0</v>
      </c>
      <c r="E14" s="4" t="str">
        <f>IF(D14-'MIC Calculator'!$C$35&lt;=0,"",D14-'MIC Calculator'!$C$35)</f>
        <v/>
      </c>
      <c r="H14" t="s">
        <v>6</v>
      </c>
      <c r="I14" s="6">
        <f>'MIC Calculator'!$C18</f>
        <v>0</v>
      </c>
      <c r="J14" s="4" t="str">
        <f>IF(I14-'MIC Calculator'!$C$42&lt;=0,"",I14-'MIC Calculator'!$C$42)</f>
        <v/>
      </c>
    </row>
    <row r="15" spans="3:10" x14ac:dyDescent="0.2">
      <c r="C15" t="s">
        <v>7</v>
      </c>
      <c r="D15" s="6">
        <f>'MIC Calculator'!$C19</f>
        <v>0</v>
      </c>
      <c r="E15" s="4" t="str">
        <f>IF(D15-'MIC Calculator'!$C$35&lt;=0,"",D15-'MIC Calculator'!$C$35)</f>
        <v/>
      </c>
      <c r="H15" t="s">
        <v>7</v>
      </c>
      <c r="I15" s="6">
        <f>'MIC Calculator'!$C19</f>
        <v>0</v>
      </c>
      <c r="J15" s="4" t="str">
        <f>IF(I15-'MIC Calculator'!$C$42&lt;=0,"",I15-'MIC Calculator'!$C$42)</f>
        <v/>
      </c>
    </row>
    <row r="16" spans="3:10" x14ac:dyDescent="0.2">
      <c r="C16" t="s">
        <v>8</v>
      </c>
      <c r="D16" s="6">
        <f>'MIC Calculator'!$C20</f>
        <v>0</v>
      </c>
      <c r="E16" s="4" t="str">
        <f>IF(D16-'MIC Calculator'!$C$35&lt;=0,"",D16-'MIC Calculator'!$C$35)</f>
        <v/>
      </c>
      <c r="H16" t="s">
        <v>8</v>
      </c>
      <c r="I16" s="6">
        <f>'MIC Calculator'!$C20</f>
        <v>0</v>
      </c>
      <c r="J16" s="4" t="str">
        <f>IF(I16-'MIC Calculator'!$C$42&lt;=0,"",I16-'MIC Calculator'!$C$42)</f>
        <v/>
      </c>
    </row>
    <row r="17" spans="3:10" x14ac:dyDescent="0.2">
      <c r="C17" t="s">
        <v>9</v>
      </c>
      <c r="D17" s="6">
        <f>'MIC Calculator'!$C21</f>
        <v>0</v>
      </c>
      <c r="E17" s="4" t="str">
        <f>IF(D17-'MIC Calculator'!$C$35&lt;=0,"",D17-'MIC Calculator'!$C$35)</f>
        <v/>
      </c>
      <c r="H17" t="s">
        <v>9</v>
      </c>
      <c r="I17" s="6">
        <f>'MIC Calculator'!$C21</f>
        <v>0</v>
      </c>
      <c r="J17" s="4" t="str">
        <f>IF(I17-'MIC Calculator'!$C$42&lt;=0,"",I17-'MIC Calculator'!$C$42)</f>
        <v/>
      </c>
    </row>
    <row r="18" spans="3:10" x14ac:dyDescent="0.2">
      <c r="C18" t="s">
        <v>10</v>
      </c>
      <c r="D18" s="6">
        <f>'MIC Calculator'!$C22</f>
        <v>0</v>
      </c>
      <c r="E18" s="4" t="str">
        <f>IF(D18-'MIC Calculator'!$C$35&lt;=0,"",D18-'MIC Calculator'!$C$35)</f>
        <v/>
      </c>
      <c r="H18" t="s">
        <v>10</v>
      </c>
      <c r="I18" s="6">
        <f>'MIC Calculator'!$C22</f>
        <v>0</v>
      </c>
      <c r="J18" s="4" t="str">
        <f>IF(I18-'MIC Calculator'!$C$42&lt;=0,"",I18-'MIC Calculator'!$C$42)</f>
        <v/>
      </c>
    </row>
    <row r="19" spans="3:10" x14ac:dyDescent="0.2">
      <c r="C19" t="s">
        <v>11</v>
      </c>
      <c r="D19" s="6">
        <f>'MIC Calculator'!$C23</f>
        <v>0</v>
      </c>
      <c r="E19" s="4" t="str">
        <f>IF(D19-'MIC Calculator'!$C$35&lt;=0,"",D19-'MIC Calculator'!$C$35)</f>
        <v/>
      </c>
      <c r="H19" t="s">
        <v>11</v>
      </c>
      <c r="I19" s="6">
        <f>'MIC Calculator'!$C23</f>
        <v>0</v>
      </c>
      <c r="J19" s="4" t="str">
        <f>IF(I19-'MIC Calculator'!$C$42&lt;=0,"",I19-'MIC Calculator'!$C$42)</f>
        <v/>
      </c>
    </row>
    <row r="20" spans="3:10" x14ac:dyDescent="0.2">
      <c r="C20" t="s">
        <v>12</v>
      </c>
      <c r="D20" s="6">
        <f>'MIC Calculator'!$C24</f>
        <v>0</v>
      </c>
      <c r="E20" s="4" t="str">
        <f>IF(D20-'MIC Calculator'!$C$35&lt;=0,"",D20-'MIC Calculator'!$C$35)</f>
        <v/>
      </c>
      <c r="H20" t="s">
        <v>12</v>
      </c>
      <c r="I20" s="6">
        <f>'MIC Calculator'!$C24</f>
        <v>0</v>
      </c>
      <c r="J20" s="4" t="str">
        <f>IF(I20-'MIC Calculator'!$C$42&lt;=0,"",I20-'MIC Calculator'!$C$42)</f>
        <v/>
      </c>
    </row>
    <row r="21" spans="3:10" x14ac:dyDescent="0.2">
      <c r="C21" s="71" t="s">
        <v>17</v>
      </c>
      <c r="D21" s="71"/>
      <c r="E21" s="7">
        <f>SUM(E9:E20)</f>
        <v>0</v>
      </c>
      <c r="H21" s="71" t="s">
        <v>17</v>
      </c>
      <c r="I21" s="71"/>
      <c r="J21" s="7">
        <f>SUM(J9:J20)</f>
        <v>0</v>
      </c>
    </row>
    <row r="34" spans="3:24" x14ac:dyDescent="0.2">
      <c r="N34" s="11"/>
    </row>
    <row r="35" spans="3:24" ht="17" thickBot="1" x14ac:dyDescent="0.25">
      <c r="N35" s="11"/>
    </row>
    <row r="36" spans="3:24" x14ac:dyDescent="0.2">
      <c r="C36" s="9" t="s">
        <v>22</v>
      </c>
      <c r="H36" s="9" t="s">
        <v>27</v>
      </c>
      <c r="N36" s="11"/>
      <c r="Q36" s="9" t="s">
        <v>22</v>
      </c>
      <c r="V36" s="9" t="s">
        <v>27</v>
      </c>
    </row>
    <row r="37" spans="3:24" x14ac:dyDescent="0.2">
      <c r="C37" s="5" t="s">
        <v>20</v>
      </c>
      <c r="D37" s="5" t="s">
        <v>15</v>
      </c>
      <c r="E37" s="5" t="s">
        <v>16</v>
      </c>
      <c r="H37" s="5" t="s">
        <v>20</v>
      </c>
      <c r="I37" s="5" t="s">
        <v>15</v>
      </c>
      <c r="J37" s="5" t="s">
        <v>16</v>
      </c>
      <c r="N37" s="11"/>
      <c r="Q37" s="5" t="s">
        <v>20</v>
      </c>
      <c r="R37" s="5" t="s">
        <v>15</v>
      </c>
      <c r="S37" s="5" t="s">
        <v>16</v>
      </c>
      <c r="V37" s="5" t="s">
        <v>20</v>
      </c>
      <c r="W37" s="5" t="s">
        <v>15</v>
      </c>
      <c r="X37" s="5" t="s">
        <v>16</v>
      </c>
    </row>
    <row r="38" spans="3:24" x14ac:dyDescent="0.2">
      <c r="C38" s="5" t="s">
        <v>1</v>
      </c>
      <c r="D38" s="6">
        <f>'MIC Calculator Example '!$C15</f>
        <v>180</v>
      </c>
      <c r="E38" s="8" t="str">
        <f>IF(D38-'MIC Calculator Example '!$C$37&lt;=0,"",D38-'MIC Calculator Example '!$C$37)</f>
        <v/>
      </c>
      <c r="H38" s="5" t="s">
        <v>1</v>
      </c>
      <c r="I38" s="6">
        <f>'MIC Calculator Example '!$C15</f>
        <v>180</v>
      </c>
      <c r="J38" s="8" t="str">
        <f>IF(I38-'MIC Calculator Example '!$C$44&lt;=0,"",I38-'MIC Calculator Example '!$C$44)</f>
        <v/>
      </c>
      <c r="N38" s="11"/>
      <c r="Q38" s="5" t="s">
        <v>1</v>
      </c>
      <c r="R38" s="6">
        <f>'MIC Calculator Example '!$C15</f>
        <v>180</v>
      </c>
      <c r="S38" s="8" t="str">
        <f>IF(R38-'MIC Calculator Example '!$Q$37&lt;=0,"",R38-'MIC Calculator Example '!$Q$37)</f>
        <v/>
      </c>
      <c r="V38" s="5" t="s">
        <v>1</v>
      </c>
      <c r="W38" s="6">
        <f>'MIC Calculator Example '!$C15</f>
        <v>180</v>
      </c>
      <c r="X38" s="8" t="str">
        <f>IF(W38-'MIC Calculator Example '!$Q$44&lt;=0,"",W38-'MIC Calculator Example '!$Q$44)</f>
        <v/>
      </c>
    </row>
    <row r="39" spans="3:24" x14ac:dyDescent="0.2">
      <c r="C39" s="5" t="s">
        <v>2</v>
      </c>
      <c r="D39" s="6">
        <f>'MIC Calculator Example '!$C16</f>
        <v>140</v>
      </c>
      <c r="E39" s="8" t="str">
        <f>IF(D39-'MIC Calculator Example '!$C$37&lt;=0,"",D39-'MIC Calculator Example '!$C$37)</f>
        <v/>
      </c>
      <c r="H39" s="5" t="s">
        <v>2</v>
      </c>
      <c r="I39" s="6">
        <f>'MIC Calculator Example '!$C16</f>
        <v>140</v>
      </c>
      <c r="J39" s="8" t="str">
        <f>IF(I39-'MIC Calculator Example '!$C$44&lt;=0,"",I39-'MIC Calculator Example '!$C$44)</f>
        <v/>
      </c>
      <c r="N39" s="11"/>
      <c r="Q39" s="5" t="s">
        <v>2</v>
      </c>
      <c r="R39" s="6">
        <f>'MIC Calculator Example '!$C16</f>
        <v>140</v>
      </c>
      <c r="S39" s="8" t="str">
        <f>IF(R39-'MIC Calculator Example '!$Q$37&lt;=0,"",R39-'MIC Calculator Example '!$Q$37)</f>
        <v/>
      </c>
      <c r="V39" s="5" t="s">
        <v>2</v>
      </c>
      <c r="W39" s="6">
        <f>'MIC Calculator Example '!$C16</f>
        <v>140</v>
      </c>
      <c r="X39" s="8" t="str">
        <f>IF(W39-'MIC Calculator Example '!$Q$44&lt;=0,"",W39-'MIC Calculator Example '!$Q$44)</f>
        <v/>
      </c>
    </row>
    <row r="40" spans="3:24" x14ac:dyDescent="0.2">
      <c r="C40" s="5" t="s">
        <v>3</v>
      </c>
      <c r="D40" s="6">
        <f>'MIC Calculator Example '!$C17</f>
        <v>190</v>
      </c>
      <c r="E40" s="8" t="str">
        <f>IF(D40-'MIC Calculator Example '!$C$37&lt;=0,"",D40-'MIC Calculator Example '!$C$37)</f>
        <v/>
      </c>
      <c r="H40" s="5" t="s">
        <v>3</v>
      </c>
      <c r="I40" s="6">
        <f>'MIC Calculator Example '!$C17</f>
        <v>190</v>
      </c>
      <c r="J40" s="8" t="str">
        <f>IF(I40-'MIC Calculator Example '!$C$44&lt;=0,"",I40-'MIC Calculator Example '!$C$44)</f>
        <v/>
      </c>
      <c r="N40" s="11"/>
      <c r="Q40" s="5" t="s">
        <v>3</v>
      </c>
      <c r="R40" s="6">
        <f>'MIC Calculator Example '!$C17</f>
        <v>190</v>
      </c>
      <c r="S40" s="8" t="str">
        <f>IF(R40-'MIC Calculator Example '!$Q$37&lt;=0,"",R40-'MIC Calculator Example '!$Q$37)</f>
        <v/>
      </c>
      <c r="V40" s="5" t="s">
        <v>3</v>
      </c>
      <c r="W40" s="6">
        <f>'MIC Calculator Example '!$C17</f>
        <v>190</v>
      </c>
      <c r="X40" s="8" t="str">
        <f>IF(W40-'MIC Calculator Example '!$Q$44&lt;=0,"",W40-'MIC Calculator Example '!$Q$44)</f>
        <v/>
      </c>
    </row>
    <row r="41" spans="3:24" x14ac:dyDescent="0.2">
      <c r="C41" s="5" t="s">
        <v>4</v>
      </c>
      <c r="D41" s="6">
        <f>'MIC Calculator Example '!$C18</f>
        <v>200</v>
      </c>
      <c r="E41" s="8" t="str">
        <f>IF(D41-'MIC Calculator Example '!$C$37&lt;=0,"",D41-'MIC Calculator Example '!$C$37)</f>
        <v/>
      </c>
      <c r="H41" s="5" t="s">
        <v>4</v>
      </c>
      <c r="I41" s="6">
        <f>'MIC Calculator Example '!$C18</f>
        <v>200</v>
      </c>
      <c r="J41" s="8" t="str">
        <f>IF(I41-'MIC Calculator Example '!$C$44&lt;=0,"",I41-'MIC Calculator Example '!$C$44)</f>
        <v/>
      </c>
      <c r="N41" s="11"/>
      <c r="Q41" s="5" t="s">
        <v>4</v>
      </c>
      <c r="R41" s="6">
        <f>'MIC Calculator Example '!$C18</f>
        <v>200</v>
      </c>
      <c r="S41" s="8" t="str">
        <f>IF(R41-'MIC Calculator Example '!$Q$37&lt;=0,"",R41-'MIC Calculator Example '!$Q$37)</f>
        <v/>
      </c>
      <c r="V41" s="5" t="s">
        <v>4</v>
      </c>
      <c r="W41" s="6">
        <f>'MIC Calculator Example '!$C18</f>
        <v>200</v>
      </c>
      <c r="X41" s="8" t="str">
        <f>IF(W41-'MIC Calculator Example '!$Q$44&lt;=0,"",W41-'MIC Calculator Example '!$Q$44)</f>
        <v/>
      </c>
    </row>
    <row r="42" spans="3:24" x14ac:dyDescent="0.2">
      <c r="C42" s="5" t="s">
        <v>5</v>
      </c>
      <c r="D42" s="6">
        <f>'MIC Calculator Example '!$C19</f>
        <v>230</v>
      </c>
      <c r="E42" s="8">
        <f>IF(D42-'MIC Calculator Example '!$C$37&lt;=0,"",D42-'MIC Calculator Example '!$C$37)</f>
        <v>10</v>
      </c>
      <c r="H42" s="5" t="s">
        <v>5</v>
      </c>
      <c r="I42" s="6">
        <f>'MIC Calculator Example '!$C19</f>
        <v>230</v>
      </c>
      <c r="J42" s="8" t="str">
        <f>IF(I42-'MIC Calculator Example '!$C$44&lt;=0,"",I42-'MIC Calculator Example '!$C$44)</f>
        <v/>
      </c>
      <c r="N42" s="11"/>
      <c r="Q42" s="5" t="s">
        <v>5</v>
      </c>
      <c r="R42" s="6">
        <f>'MIC Calculator Example '!$C19</f>
        <v>230</v>
      </c>
      <c r="S42" s="8">
        <f>IF(R42-'MIC Calculator Example '!$Q$37&lt;=0,"",R42-'MIC Calculator Example '!$Q$37)</f>
        <v>10</v>
      </c>
      <c r="V42" s="5" t="s">
        <v>5</v>
      </c>
      <c r="W42" s="6">
        <f>'MIC Calculator Example '!$C19</f>
        <v>230</v>
      </c>
      <c r="X42" s="8" t="str">
        <f>IF(W42-'MIC Calculator Example '!$Q$44&lt;=0,"",W42-'MIC Calculator Example '!$Q$44)</f>
        <v/>
      </c>
    </row>
    <row r="43" spans="3:24" x14ac:dyDescent="0.2">
      <c r="C43" s="5" t="s">
        <v>6</v>
      </c>
      <c r="D43" s="6">
        <f>'MIC Calculator Example '!$C20</f>
        <v>250</v>
      </c>
      <c r="E43" s="8">
        <f>IF(D43-'MIC Calculator Example '!$C$37&lt;=0,"",D43-'MIC Calculator Example '!$C$37)</f>
        <v>30</v>
      </c>
      <c r="H43" s="5" t="s">
        <v>6</v>
      </c>
      <c r="I43" s="6">
        <f>'MIC Calculator Example '!$C20</f>
        <v>250</v>
      </c>
      <c r="J43" s="8" t="str">
        <f>IF(I43-'MIC Calculator Example '!$C$44&lt;=0,"",I43-'MIC Calculator Example '!$C$44)</f>
        <v/>
      </c>
      <c r="N43" s="11"/>
      <c r="Q43" s="5" t="s">
        <v>6</v>
      </c>
      <c r="R43" s="6">
        <f>'MIC Calculator Example '!$C20</f>
        <v>250</v>
      </c>
      <c r="S43" s="8">
        <f>IF(R43-'MIC Calculator Example '!$Q$37&lt;=0,"",R43-'MIC Calculator Example '!$Q$37)</f>
        <v>30</v>
      </c>
      <c r="V43" s="5" t="s">
        <v>6</v>
      </c>
      <c r="W43" s="6">
        <f>'MIC Calculator Example '!$C20</f>
        <v>250</v>
      </c>
      <c r="X43" s="8" t="str">
        <f>IF(W43-'MIC Calculator Example '!$Q$44&lt;=0,"",W43-'MIC Calculator Example '!$Q$44)</f>
        <v/>
      </c>
    </row>
    <row r="44" spans="3:24" x14ac:dyDescent="0.2">
      <c r="C44" s="5" t="s">
        <v>7</v>
      </c>
      <c r="D44" s="6">
        <f>'MIC Calculator Example '!$C21</f>
        <v>222</v>
      </c>
      <c r="E44" s="8">
        <f>IF(D44-'MIC Calculator Example '!$C$37&lt;=0,"",D44-'MIC Calculator Example '!$C$37)</f>
        <v>2</v>
      </c>
      <c r="H44" s="5" t="s">
        <v>7</v>
      </c>
      <c r="I44" s="6">
        <f>'MIC Calculator Example '!$C21</f>
        <v>222</v>
      </c>
      <c r="J44" s="8" t="str">
        <f>IF(I44-'MIC Calculator Example '!$C$44&lt;=0,"",I44-'MIC Calculator Example '!$C$44)</f>
        <v/>
      </c>
      <c r="N44" s="11"/>
      <c r="Q44" s="5" t="s">
        <v>7</v>
      </c>
      <c r="R44" s="6">
        <f>'MIC Calculator Example '!$C21</f>
        <v>222</v>
      </c>
      <c r="S44" s="8">
        <f>IF(R44-'MIC Calculator Example '!$Q$37&lt;=0,"",R44-'MIC Calculator Example '!$Q$37)</f>
        <v>2</v>
      </c>
      <c r="V44" s="5" t="s">
        <v>7</v>
      </c>
      <c r="W44" s="6">
        <f>'MIC Calculator Example '!$C21</f>
        <v>222</v>
      </c>
      <c r="X44" s="8" t="str">
        <f>IF(W44-'MIC Calculator Example '!$Q$44&lt;=0,"",W44-'MIC Calculator Example '!$Q$44)</f>
        <v/>
      </c>
    </row>
    <row r="45" spans="3:24" x14ac:dyDescent="0.2">
      <c r="C45" s="5" t="s">
        <v>8</v>
      </c>
      <c r="D45" s="6">
        <f>'MIC Calculator Example '!$C22</f>
        <v>240</v>
      </c>
      <c r="E45" s="8">
        <f>IF(D45-'MIC Calculator Example '!$C$37&lt;=0,"",D45-'MIC Calculator Example '!$C$37)</f>
        <v>20</v>
      </c>
      <c r="H45" s="5" t="s">
        <v>8</v>
      </c>
      <c r="I45" s="6">
        <f>'MIC Calculator Example '!$C22</f>
        <v>240</v>
      </c>
      <c r="J45" s="8" t="str">
        <f>IF(I45-'MIC Calculator Example '!$C$44&lt;=0,"",I45-'MIC Calculator Example '!$C$44)</f>
        <v/>
      </c>
      <c r="N45" s="11"/>
      <c r="Q45" s="5" t="s">
        <v>8</v>
      </c>
      <c r="R45" s="6">
        <f>'MIC Calculator Example '!$C22</f>
        <v>240</v>
      </c>
      <c r="S45" s="8">
        <f>IF(R45-'MIC Calculator Example '!$Q$37&lt;=0,"",R45-'MIC Calculator Example '!$Q$37)</f>
        <v>20</v>
      </c>
      <c r="V45" s="5" t="s">
        <v>8</v>
      </c>
      <c r="W45" s="6">
        <f>'MIC Calculator Example '!$C22</f>
        <v>240</v>
      </c>
      <c r="X45" s="8" t="str">
        <f>IF(W45-'MIC Calculator Example '!$Q$44&lt;=0,"",W45-'MIC Calculator Example '!$Q$44)</f>
        <v/>
      </c>
    </row>
    <row r="46" spans="3:24" x14ac:dyDescent="0.2">
      <c r="C46" s="5" t="s">
        <v>9</v>
      </c>
      <c r="D46" s="6">
        <f>'MIC Calculator Example '!$C23</f>
        <v>200</v>
      </c>
      <c r="E46" s="8" t="str">
        <f>IF(D46-'MIC Calculator Example '!$C$37&lt;=0,"",D46-'MIC Calculator Example '!$C$37)</f>
        <v/>
      </c>
      <c r="H46" s="5" t="s">
        <v>9</v>
      </c>
      <c r="I46" s="6">
        <f>'MIC Calculator Example '!$C23</f>
        <v>200</v>
      </c>
      <c r="J46" s="8" t="str">
        <f>IF(I46-'MIC Calculator Example '!$C$44&lt;=0,"",I46-'MIC Calculator Example '!$C$44)</f>
        <v/>
      </c>
      <c r="N46" s="11"/>
      <c r="Q46" s="5" t="s">
        <v>9</v>
      </c>
      <c r="R46" s="6">
        <f>'MIC Calculator Example '!$C23</f>
        <v>200</v>
      </c>
      <c r="S46" s="8" t="str">
        <f>IF(R46-'MIC Calculator Example '!$Q$37&lt;=0,"",R46-'MIC Calculator Example '!$Q$37)</f>
        <v/>
      </c>
      <c r="V46" s="5" t="s">
        <v>9</v>
      </c>
      <c r="W46" s="6">
        <f>'MIC Calculator Example '!$C23</f>
        <v>200</v>
      </c>
      <c r="X46" s="8" t="str">
        <f>IF(W46-'MIC Calculator Example '!$Q$44&lt;=0,"",W46-'MIC Calculator Example '!$Q$44)</f>
        <v/>
      </c>
    </row>
    <row r="47" spans="3:24" x14ac:dyDescent="0.2">
      <c r="C47" s="5" t="s">
        <v>10</v>
      </c>
      <c r="D47" s="6">
        <f>'MIC Calculator Example '!$C24</f>
        <v>190</v>
      </c>
      <c r="E47" s="8" t="str">
        <f>IF(D47-'MIC Calculator Example '!$C$37&lt;=0,"",D47-'MIC Calculator Example '!$C$37)</f>
        <v/>
      </c>
      <c r="H47" s="5" t="s">
        <v>10</v>
      </c>
      <c r="I47" s="6">
        <f>'MIC Calculator Example '!$C24</f>
        <v>190</v>
      </c>
      <c r="J47" s="8" t="str">
        <f>IF(I47-'MIC Calculator Example '!$C$44&lt;=0,"",I47-'MIC Calculator Example '!$C$44)</f>
        <v/>
      </c>
      <c r="N47" s="11"/>
      <c r="Q47" s="5" t="s">
        <v>10</v>
      </c>
      <c r="R47" s="6">
        <f>'MIC Calculator Example '!$C24</f>
        <v>190</v>
      </c>
      <c r="S47" s="8" t="str">
        <f>IF(R47-'MIC Calculator Example '!$Q$37&lt;=0,"",R47-'MIC Calculator Example '!$Q$37)</f>
        <v/>
      </c>
      <c r="V47" s="5" t="s">
        <v>10</v>
      </c>
      <c r="W47" s="6">
        <f>'MIC Calculator Example '!$C24</f>
        <v>190</v>
      </c>
      <c r="X47" s="8" t="str">
        <f>IF(W47-'MIC Calculator Example '!$Q$44&lt;=0,"",W47-'MIC Calculator Example '!$Q$44)</f>
        <v/>
      </c>
    </row>
    <row r="48" spans="3:24" x14ac:dyDescent="0.2">
      <c r="C48" s="5" t="s">
        <v>11</v>
      </c>
      <c r="D48" s="6">
        <f>'MIC Calculator Example '!$C25</f>
        <v>180</v>
      </c>
      <c r="E48" s="8" t="str">
        <f>IF(D48-'MIC Calculator Example '!$C$37&lt;=0,"",D48-'MIC Calculator Example '!$C$37)</f>
        <v/>
      </c>
      <c r="H48" s="5" t="s">
        <v>11</v>
      </c>
      <c r="I48" s="6">
        <f>'MIC Calculator Example '!$C25</f>
        <v>180</v>
      </c>
      <c r="J48" s="8" t="str">
        <f>IF(I48-'MIC Calculator Example '!$C$44&lt;=0,"",I48-'MIC Calculator Example '!$C$44)</f>
        <v/>
      </c>
      <c r="N48" s="11"/>
      <c r="Q48" s="5" t="s">
        <v>11</v>
      </c>
      <c r="R48" s="6">
        <f>'MIC Calculator Example '!$C25</f>
        <v>180</v>
      </c>
      <c r="S48" s="8" t="str">
        <f>IF(R48-'MIC Calculator Example '!$Q$37&lt;=0,"",R48-'MIC Calculator Example '!$Q$37)</f>
        <v/>
      </c>
      <c r="V48" s="5" t="s">
        <v>11</v>
      </c>
      <c r="W48" s="6">
        <f>'MIC Calculator Example '!$C25</f>
        <v>180</v>
      </c>
      <c r="X48" s="8" t="str">
        <f>IF(W48-'MIC Calculator Example '!$Q$44&lt;=0,"",W48-'MIC Calculator Example '!$Q$44)</f>
        <v/>
      </c>
    </row>
    <row r="49" spans="3:24" x14ac:dyDescent="0.2">
      <c r="C49" s="5" t="s">
        <v>12</v>
      </c>
      <c r="D49" s="6">
        <f>'MIC Calculator Example '!$C26</f>
        <v>190</v>
      </c>
      <c r="E49" s="8" t="str">
        <f>IF(D49-'MIC Calculator Example '!$C$37&lt;=0,"",D49-'MIC Calculator Example '!$C$37)</f>
        <v/>
      </c>
      <c r="H49" s="5" t="s">
        <v>12</v>
      </c>
      <c r="I49" s="6">
        <f>'MIC Calculator Example '!$C26</f>
        <v>190</v>
      </c>
      <c r="J49" s="8" t="str">
        <f>IF(I49-'MIC Calculator Example '!$C$44&lt;=0,"",I49-'MIC Calculator Example '!$C$44)</f>
        <v/>
      </c>
      <c r="N49" s="11"/>
      <c r="Q49" s="5" t="s">
        <v>12</v>
      </c>
      <c r="R49" s="6">
        <f>'MIC Calculator Example '!$C26</f>
        <v>190</v>
      </c>
      <c r="S49" s="8" t="str">
        <f>IF(R49-'MIC Calculator Example '!$Q$37&lt;=0,"",R49-'MIC Calculator Example '!$Q$37)</f>
        <v/>
      </c>
      <c r="V49" s="5" t="s">
        <v>12</v>
      </c>
      <c r="W49" s="6">
        <f>'MIC Calculator Example '!$C26</f>
        <v>190</v>
      </c>
      <c r="X49" s="8" t="str">
        <f>IF(W49-'MIC Calculator Example '!$Q$44&lt;=0,"",W49-'MIC Calculator Example '!$Q$44)</f>
        <v/>
      </c>
    </row>
    <row r="50" spans="3:24" x14ac:dyDescent="0.2">
      <c r="C50" s="71" t="s">
        <v>17</v>
      </c>
      <c r="D50" s="71"/>
      <c r="E50" s="7">
        <f>SUM(E38:E49)</f>
        <v>62</v>
      </c>
      <c r="H50" s="71" t="s">
        <v>17</v>
      </c>
      <c r="I50" s="71"/>
      <c r="J50" s="7">
        <f>SUM(J38:J49)</f>
        <v>0</v>
      </c>
      <c r="N50" s="11"/>
      <c r="Q50" s="71" t="s">
        <v>17</v>
      </c>
      <c r="R50" s="71"/>
      <c r="S50" s="7">
        <f>SUM(S38:S49)</f>
        <v>62</v>
      </c>
      <c r="V50" s="71" t="s">
        <v>17</v>
      </c>
      <c r="W50" s="71"/>
      <c r="X50" s="7">
        <f>SUM(X38:X49)</f>
        <v>0</v>
      </c>
    </row>
    <row r="51" spans="3:24" x14ac:dyDescent="0.2">
      <c r="N51" s="11"/>
    </row>
    <row r="52" spans="3:24" x14ac:dyDescent="0.2">
      <c r="N52" s="11"/>
    </row>
    <row r="53" spans="3:24" x14ac:dyDescent="0.2">
      <c r="N53" s="11"/>
    </row>
    <row r="54" spans="3:24" x14ac:dyDescent="0.2">
      <c r="N54" s="11"/>
    </row>
  </sheetData>
  <mergeCells count="6">
    <mergeCell ref="C21:D21"/>
    <mergeCell ref="H21:I21"/>
    <mergeCell ref="V50:W50"/>
    <mergeCell ref="C50:D50"/>
    <mergeCell ref="H50:I50"/>
    <mergeCell ref="Q50:R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 </vt:lpstr>
      <vt:lpstr>MIC Calculator Example </vt:lpstr>
      <vt:lpstr>MIC Calculator</vt:lpstr>
      <vt:lpstr>Sheet1</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 Gibson</dc:creator>
  <cp:lastModifiedBy>Microsoft Office User</cp:lastModifiedBy>
  <dcterms:created xsi:type="dcterms:W3CDTF">2012-10-19T12:05:59Z</dcterms:created>
  <dcterms:modified xsi:type="dcterms:W3CDTF">2021-12-07T14:54:56Z</dcterms:modified>
</cp:coreProperties>
</file>